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_DOSSIERS TRANSVERSAUX\0_RE2020\_15_Préparation RE2020\09_GT modélisateurs\GTM2\13_Retours concertations et contributions acteurs\10_Concertation AER\"/>
    </mc:Choice>
  </mc:AlternateContent>
  <bookViews>
    <workbookView xWindow="0" yWindow="0" windowWidth="19200" windowHeight="7050" tabRatio="835"/>
  </bookViews>
  <sheets>
    <sheet name="Var_AER" sheetId="49" r:id="rId1"/>
    <sheet name="saisies_aer" sheetId="90" r:id="rId2"/>
    <sheet name="results_aer_NRJ" sheetId="51" r:id="rId3"/>
    <sheet name="Non modifiable" sheetId="23" r:id="rId4"/>
    <sheet name="results_carbone_brut" sheetId="91" r:id="rId5"/>
    <sheet name="post_traitement" sheetId="92" r:id="rId6"/>
    <sheet name="seuils_carbone_2025" sheetId="93" r:id="rId7"/>
    <sheet name="seuils_carbone_2031" sheetId="94" r:id="rId8"/>
    <sheet name="Mided" sheetId="95" r:id="rId9"/>
  </sheets>
  <definedNames>
    <definedName name="_xlnm._FilterDatabase" localSheetId="2" hidden="1">results_aer_NRJ!$A$3:$BL$31</definedName>
    <definedName name="_xlnm._FilterDatabase" localSheetId="0" hidden="1">Var_AER!$A$1:$F$32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9" roundtripDataSignature="AMtx7mjcAu5lVrxtyE3x4KIa6cf9fG+jug=="/>
    </ext>
  </extLst>
</workbook>
</file>

<file path=xl/calcChain.xml><?xml version="1.0" encoding="utf-8"?>
<calcChain xmlns="http://schemas.openxmlformats.org/spreadsheetml/2006/main">
  <c r="AN39" i="90" l="1"/>
  <c r="AN36" i="90"/>
  <c r="AN33" i="90"/>
  <c r="AN21" i="90"/>
  <c r="AN18" i="90"/>
  <c r="AN15" i="90"/>
  <c r="AN12" i="90"/>
  <c r="AN9" i="90"/>
  <c r="AN48" i="90" s="1"/>
  <c r="AM39" i="90"/>
  <c r="AL39" i="90"/>
  <c r="AK39" i="90"/>
  <c r="AJ39" i="90"/>
  <c r="AI39" i="90"/>
  <c r="AM36" i="90"/>
  <c r="AL36" i="90"/>
  <c r="AK36" i="90"/>
  <c r="AJ36" i="90"/>
  <c r="AI36" i="90"/>
  <c r="AM33" i="90"/>
  <c r="AL33" i="90"/>
  <c r="AK33" i="90"/>
  <c r="AJ33" i="90"/>
  <c r="AI33" i="90"/>
  <c r="AM21" i="90"/>
  <c r="AL21" i="90"/>
  <c r="AK21" i="90"/>
  <c r="AJ21" i="90"/>
  <c r="AI21" i="90"/>
  <c r="AM18" i="90"/>
  <c r="AL18" i="90"/>
  <c r="AK18" i="90"/>
  <c r="AJ18" i="90"/>
  <c r="AI18" i="90"/>
  <c r="AM15" i="90"/>
  <c r="AL15" i="90"/>
  <c r="AK15" i="90"/>
  <c r="AJ15" i="90"/>
  <c r="AI15" i="90"/>
  <c r="AM12" i="90"/>
  <c r="AL12" i="90"/>
  <c r="AK12" i="90"/>
  <c r="AJ12" i="90"/>
  <c r="AI12" i="90"/>
  <c r="AM9" i="90"/>
  <c r="AM48" i="90" s="1"/>
  <c r="AL9" i="90"/>
  <c r="AL48" i="90" s="1"/>
  <c r="AK9" i="90"/>
  <c r="AK48" i="90" s="1"/>
  <c r="AJ9" i="90"/>
  <c r="AJ48" i="90" s="1"/>
  <c r="AI9" i="90"/>
  <c r="AI48" i="90" s="1"/>
  <c r="K48" i="90" l="1"/>
  <c r="D48" i="90"/>
  <c r="AH39" i="90"/>
  <c r="AG39" i="90"/>
  <c r="AF39" i="90"/>
  <c r="AD39" i="90"/>
  <c r="AC39" i="90"/>
  <c r="AB39" i="90"/>
  <c r="AA39" i="90"/>
  <c r="Z39" i="90"/>
  <c r="W39" i="90"/>
  <c r="S39" i="90"/>
  <c r="O39" i="90"/>
  <c r="G39" i="90"/>
  <c r="AH36" i="90"/>
  <c r="AG36" i="90"/>
  <c r="AF36" i="90"/>
  <c r="AD36" i="90"/>
  <c r="AC36" i="90"/>
  <c r="AB36" i="90"/>
  <c r="AA36" i="90"/>
  <c r="Z36" i="90"/>
  <c r="W36" i="90"/>
  <c r="S36" i="90"/>
  <c r="O36" i="90"/>
  <c r="G36" i="90"/>
  <c r="AH33" i="90"/>
  <c r="AG33" i="90"/>
  <c r="AF33" i="90"/>
  <c r="AD33" i="90"/>
  <c r="AC33" i="90"/>
  <c r="AB33" i="90"/>
  <c r="AA33" i="90"/>
  <c r="Z33" i="90"/>
  <c r="W33" i="90"/>
  <c r="S33" i="90"/>
  <c r="O33" i="90"/>
  <c r="G33" i="90"/>
  <c r="AH21" i="90"/>
  <c r="AG21" i="90"/>
  <c r="AF21" i="90"/>
  <c r="AD21" i="90"/>
  <c r="AC21" i="90"/>
  <c r="AB21" i="90"/>
  <c r="AA21" i="90"/>
  <c r="Z21" i="90"/>
  <c r="W21" i="90"/>
  <c r="S21" i="90"/>
  <c r="O21" i="90"/>
  <c r="G21" i="90"/>
  <c r="AH18" i="90"/>
  <c r="AG18" i="90"/>
  <c r="AF18" i="90"/>
  <c r="AD18" i="90"/>
  <c r="AC18" i="90"/>
  <c r="AB18" i="90"/>
  <c r="AA18" i="90"/>
  <c r="Z18" i="90"/>
  <c r="W18" i="90"/>
  <c r="S18" i="90"/>
  <c r="O18" i="90"/>
  <c r="G18" i="90"/>
  <c r="AH15" i="90"/>
  <c r="AG15" i="90"/>
  <c r="AF15" i="90"/>
  <c r="AD15" i="90"/>
  <c r="AC15" i="90"/>
  <c r="AB15" i="90"/>
  <c r="AA15" i="90"/>
  <c r="Z15" i="90"/>
  <c r="W15" i="90"/>
  <c r="S15" i="90"/>
  <c r="O15" i="90"/>
  <c r="G15" i="90"/>
  <c r="AH12" i="90"/>
  <c r="AG12" i="90"/>
  <c r="AF12" i="90"/>
  <c r="AD12" i="90"/>
  <c r="AC12" i="90"/>
  <c r="AB12" i="90"/>
  <c r="AA12" i="90"/>
  <c r="Z12" i="90"/>
  <c r="W12" i="90"/>
  <c r="S12" i="90"/>
  <c r="O12" i="90"/>
  <c r="G12" i="90"/>
  <c r="AH9" i="90"/>
  <c r="AH48" i="90" s="1"/>
  <c r="AG9" i="90"/>
  <c r="AG48" i="90" s="1"/>
  <c r="AF9" i="90"/>
  <c r="AF48" i="90" s="1"/>
  <c r="AE9" i="90"/>
  <c r="AE48" i="90" s="1"/>
  <c r="AD9" i="90"/>
  <c r="AD48" i="90" s="1"/>
  <c r="AC9" i="90"/>
  <c r="AC48" i="90" s="1"/>
  <c r="AB9" i="90"/>
  <c r="AB48" i="90" s="1"/>
  <c r="AA9" i="90"/>
  <c r="AA48" i="90" s="1"/>
  <c r="Z9" i="90"/>
  <c r="Z48" i="90" s="1"/>
  <c r="Y9" i="90"/>
  <c r="Y48" i="90" s="1"/>
  <c r="X9" i="90"/>
  <c r="X48" i="90" s="1"/>
  <c r="W9" i="90"/>
  <c r="W48" i="90" s="1"/>
  <c r="V9" i="90"/>
  <c r="V48" i="90" s="1"/>
  <c r="U9" i="90"/>
  <c r="U48" i="90" s="1"/>
  <c r="T9" i="90"/>
  <c r="T48" i="90" s="1"/>
  <c r="S9" i="90"/>
  <c r="S48" i="90" s="1"/>
  <c r="R9" i="90"/>
  <c r="R48" i="90" s="1"/>
  <c r="Q9" i="90"/>
  <c r="Q48" i="90" s="1"/>
  <c r="P9" i="90"/>
  <c r="P48" i="90" s="1"/>
  <c r="O9" i="90"/>
  <c r="O48" i="90" s="1"/>
  <c r="N9" i="90"/>
  <c r="N48" i="90" s="1"/>
  <c r="M9" i="90"/>
  <c r="M48" i="90" s="1"/>
  <c r="L9" i="90"/>
  <c r="L48" i="90" s="1"/>
  <c r="K9" i="90"/>
  <c r="J9" i="90"/>
  <c r="J48" i="90" s="1"/>
  <c r="I9" i="90"/>
  <c r="I48" i="90" s="1"/>
  <c r="H9" i="90"/>
  <c r="H48" i="90" s="1"/>
  <c r="G9" i="90"/>
  <c r="G48" i="90" s="1"/>
  <c r="F9" i="90"/>
  <c r="F48" i="90" s="1"/>
  <c r="E9" i="90"/>
  <c r="E48" i="90" s="1"/>
  <c r="D9" i="90"/>
  <c r="C9" i="90"/>
  <c r="C48" i="90" s="1"/>
  <c r="AR32" i="51" l="1"/>
  <c r="AS32" i="51"/>
  <c r="AT32" i="51"/>
  <c r="AU32" i="51"/>
  <c r="AV32" i="51"/>
  <c r="AW32" i="51"/>
  <c r="AX32" i="51"/>
  <c r="AY32" i="51"/>
  <c r="AZ32" i="51"/>
  <c r="BA32" i="51"/>
  <c r="BB32" i="51"/>
  <c r="BC32" i="51"/>
  <c r="BD32" i="51"/>
  <c r="BE32" i="51"/>
  <c r="BI32" i="51"/>
  <c r="BJ32" i="51"/>
  <c r="BK32" i="51"/>
  <c r="BL32" i="51"/>
  <c r="AR33" i="51"/>
  <c r="AS33" i="51"/>
  <c r="AT33" i="51"/>
  <c r="AU33" i="51"/>
  <c r="AV33" i="51"/>
  <c r="AW33" i="51"/>
  <c r="AX33" i="51"/>
  <c r="AY33" i="51"/>
  <c r="AZ33" i="51"/>
  <c r="BA33" i="51"/>
  <c r="BB33" i="51"/>
  <c r="BC33" i="51"/>
  <c r="BD33" i="51"/>
  <c r="BE33" i="51"/>
  <c r="BI33" i="51"/>
  <c r="BJ33" i="51"/>
  <c r="BK33" i="51"/>
  <c r="BL33" i="51"/>
  <c r="AR34" i="51"/>
  <c r="AS34" i="51"/>
  <c r="AT34" i="51"/>
  <c r="AU34" i="51"/>
  <c r="AV34" i="51"/>
  <c r="AW34" i="51"/>
  <c r="AX34" i="51"/>
  <c r="AY34" i="51"/>
  <c r="AZ34" i="51"/>
  <c r="BA34" i="51"/>
  <c r="BB34" i="51"/>
  <c r="BC34" i="51"/>
  <c r="BD34" i="51"/>
  <c r="BE34" i="51"/>
  <c r="BI34" i="51"/>
  <c r="BJ34" i="51"/>
  <c r="BK34" i="51"/>
  <c r="BL34" i="51"/>
  <c r="AR35" i="51"/>
  <c r="AS35" i="51"/>
  <c r="AT35" i="51"/>
  <c r="AU35" i="51"/>
  <c r="AV35" i="51"/>
  <c r="AW35" i="51"/>
  <c r="AX35" i="51"/>
  <c r="AY35" i="51"/>
  <c r="AZ35" i="51"/>
  <c r="BA35" i="51"/>
  <c r="BB35" i="51"/>
  <c r="BC35" i="51"/>
  <c r="BD35" i="51"/>
  <c r="BE35" i="51"/>
  <c r="BI35" i="51"/>
  <c r="BJ35" i="51"/>
  <c r="BK35" i="51"/>
  <c r="BL35" i="51"/>
  <c r="AR36" i="51"/>
  <c r="AS36" i="51"/>
  <c r="AT36" i="51"/>
  <c r="AU36" i="51"/>
  <c r="AV36" i="51"/>
  <c r="AW36" i="51"/>
  <c r="AX36" i="51"/>
  <c r="AY36" i="51"/>
  <c r="AZ36" i="51"/>
  <c r="BA36" i="51"/>
  <c r="BB36" i="51"/>
  <c r="BC36" i="51"/>
  <c r="BD36" i="51"/>
  <c r="BE36" i="51"/>
  <c r="BI36" i="51"/>
  <c r="BJ36" i="51"/>
  <c r="BK36" i="51"/>
  <c r="BL36" i="51"/>
  <c r="AR37" i="51"/>
  <c r="AS37" i="51"/>
  <c r="AT37" i="51"/>
  <c r="AU37" i="51"/>
  <c r="AV37" i="51"/>
  <c r="AW37" i="51"/>
  <c r="AX37" i="51"/>
  <c r="AY37" i="51"/>
  <c r="AZ37" i="51"/>
  <c r="BA37" i="51"/>
  <c r="BB37" i="51"/>
  <c r="BC37" i="51"/>
  <c r="BD37" i="51"/>
  <c r="BE37" i="51"/>
  <c r="BI37" i="51"/>
  <c r="BJ37" i="51"/>
  <c r="BK37" i="51"/>
  <c r="BL37" i="51"/>
  <c r="BA5" i="51" l="1"/>
  <c r="BA6" i="51"/>
  <c r="BA7" i="51"/>
  <c r="BA8" i="51"/>
  <c r="BA9" i="51"/>
  <c r="BA10" i="51"/>
  <c r="BA11" i="51"/>
  <c r="BA12" i="51"/>
  <c r="BA13" i="51"/>
  <c r="BA14" i="51"/>
  <c r="BA15" i="51"/>
  <c r="BA16" i="51"/>
  <c r="BA17" i="51"/>
  <c r="BA18" i="51"/>
  <c r="BA19" i="51"/>
  <c r="BA20" i="51"/>
  <c r="BA21" i="51"/>
  <c r="BA22" i="51"/>
  <c r="BA23" i="51"/>
  <c r="BA24" i="51"/>
  <c r="BA25" i="51"/>
  <c r="BA26" i="51"/>
  <c r="BA27" i="51"/>
  <c r="BA28" i="51"/>
  <c r="BA29" i="51"/>
  <c r="BA30" i="51"/>
  <c r="BA31" i="51"/>
  <c r="BA4" i="51"/>
  <c r="AZ5" i="51"/>
  <c r="AZ6" i="51"/>
  <c r="AZ7" i="51"/>
  <c r="AZ8" i="51"/>
  <c r="AZ9" i="51"/>
  <c r="AZ10" i="51"/>
  <c r="AZ11" i="51"/>
  <c r="AZ12" i="51"/>
  <c r="AZ13" i="51"/>
  <c r="AZ14" i="51"/>
  <c r="AZ15" i="51"/>
  <c r="AZ16" i="51"/>
  <c r="AZ17" i="51"/>
  <c r="AZ18" i="51"/>
  <c r="AZ19" i="51"/>
  <c r="AZ20" i="51"/>
  <c r="AZ21" i="51"/>
  <c r="AZ22" i="51"/>
  <c r="AZ23" i="51"/>
  <c r="AZ24" i="51"/>
  <c r="AZ25" i="51"/>
  <c r="AZ26" i="51"/>
  <c r="AZ27" i="51"/>
  <c r="AZ28" i="51"/>
  <c r="AZ29" i="51"/>
  <c r="AZ30" i="51"/>
  <c r="AZ31" i="51"/>
  <c r="AZ4" i="51"/>
  <c r="AY5" i="51"/>
  <c r="AY6" i="51"/>
  <c r="AY7" i="51"/>
  <c r="AY8" i="51"/>
  <c r="AY9" i="51"/>
  <c r="AY10" i="51"/>
  <c r="AY11" i="51"/>
  <c r="AY12" i="51"/>
  <c r="AY13" i="51"/>
  <c r="AY14" i="51"/>
  <c r="AY15" i="51"/>
  <c r="AY16" i="51"/>
  <c r="AY17" i="51"/>
  <c r="AY18" i="51"/>
  <c r="AY19" i="51"/>
  <c r="AY20" i="51"/>
  <c r="AY21" i="51"/>
  <c r="AY22" i="51"/>
  <c r="AY23" i="51"/>
  <c r="AY24" i="51"/>
  <c r="AY25" i="51"/>
  <c r="AY26" i="51"/>
  <c r="AY27" i="51"/>
  <c r="AY28" i="51"/>
  <c r="AY29" i="51"/>
  <c r="AY30" i="51"/>
  <c r="AY31" i="51"/>
  <c r="AY4" i="51"/>
  <c r="BI8" i="51"/>
  <c r="BJ8" i="51"/>
  <c r="BK8" i="51"/>
  <c r="BL8" i="51"/>
  <c r="BI9" i="51"/>
  <c r="BJ9" i="51"/>
  <c r="BK9" i="51"/>
  <c r="BL9" i="51"/>
  <c r="BI10" i="51"/>
  <c r="BJ10" i="51"/>
  <c r="BK10" i="51"/>
  <c r="BL10" i="51"/>
  <c r="BI11" i="51"/>
  <c r="BJ11" i="51"/>
  <c r="BK11" i="51"/>
  <c r="BL11" i="51"/>
  <c r="BI12" i="51"/>
  <c r="BJ12" i="51"/>
  <c r="BK12" i="51"/>
  <c r="BL12" i="51"/>
  <c r="BI13" i="51"/>
  <c r="BJ13" i="51"/>
  <c r="BK13" i="51"/>
  <c r="BL13" i="51"/>
  <c r="BI14" i="51"/>
  <c r="BJ14" i="51"/>
  <c r="BK14" i="51"/>
  <c r="BL14" i="51"/>
  <c r="BI15" i="51"/>
  <c r="BJ15" i="51"/>
  <c r="BK15" i="51"/>
  <c r="BL15" i="51"/>
  <c r="BI16" i="51"/>
  <c r="BJ16" i="51"/>
  <c r="BK16" i="51"/>
  <c r="BL16" i="51"/>
  <c r="BI17" i="51"/>
  <c r="BJ17" i="51"/>
  <c r="BK17" i="51"/>
  <c r="BL17" i="51"/>
  <c r="BI18" i="51"/>
  <c r="BJ18" i="51"/>
  <c r="BK18" i="51"/>
  <c r="BL18" i="51"/>
  <c r="BL7" i="51"/>
  <c r="BK7" i="51"/>
  <c r="BJ7" i="51"/>
  <c r="BI7" i="51"/>
  <c r="J4" i="23"/>
  <c r="I4" i="23"/>
  <c r="A4" i="23"/>
  <c r="BF13" i="51" l="1"/>
  <c r="BF9" i="51"/>
  <c r="BF18" i="51"/>
  <c r="BF14" i="51"/>
  <c r="BF10" i="51"/>
  <c r="H4" i="23"/>
  <c r="BF15" i="51"/>
  <c r="BF11" i="51"/>
  <c r="BF16" i="51"/>
  <c r="BF7" i="51"/>
  <c r="BF12" i="51"/>
  <c r="BF8" i="51"/>
  <c r="BF17" i="51"/>
  <c r="BH14" i="51"/>
  <c r="BH15" i="51"/>
  <c r="BH16" i="51"/>
  <c r="BH8" i="51"/>
  <c r="BH17" i="51"/>
  <c r="BH7" i="51"/>
  <c r="BH9" i="51"/>
  <c r="BH18" i="51"/>
  <c r="BH10" i="51"/>
  <c r="BH11" i="51"/>
  <c r="AQ7" i="51"/>
  <c r="BH12" i="51"/>
  <c r="E4" i="23"/>
  <c r="AQ13" i="51" l="1"/>
  <c r="AQ12" i="51"/>
  <c r="AQ16" i="51"/>
  <c r="AQ17" i="51"/>
  <c r="BH13" i="51"/>
  <c r="AQ10" i="51"/>
  <c r="BG9" i="51"/>
  <c r="BG13" i="51"/>
  <c r="BG17" i="51"/>
  <c r="BG8" i="51"/>
  <c r="BG12" i="51"/>
  <c r="BG16" i="51"/>
  <c r="BG11" i="51"/>
  <c r="BG15" i="51"/>
  <c r="BG10" i="51"/>
  <c r="BG7" i="51"/>
  <c r="BG14" i="51"/>
  <c r="BG18" i="51"/>
  <c r="AQ18" i="51"/>
  <c r="AQ11" i="51"/>
  <c r="AQ14" i="51"/>
  <c r="AQ9" i="51"/>
  <c r="AQ15" i="51"/>
  <c r="AQ8" i="51"/>
  <c r="AR6" i="51" l="1"/>
  <c r="AS6" i="51"/>
  <c r="AT6" i="51"/>
  <c r="AU6" i="51"/>
  <c r="AV6" i="51"/>
  <c r="AW6" i="51"/>
  <c r="AX6" i="51"/>
  <c r="BB6" i="51"/>
  <c r="BC6" i="51"/>
  <c r="BD6" i="51"/>
  <c r="BE6" i="51"/>
  <c r="BI6" i="51"/>
  <c r="BJ6" i="51"/>
  <c r="BK6" i="51"/>
  <c r="BL6" i="51"/>
  <c r="AR18" i="51"/>
  <c r="AS18" i="51"/>
  <c r="AT18" i="51"/>
  <c r="AU18" i="51"/>
  <c r="AV18" i="51"/>
  <c r="AW18" i="51"/>
  <c r="AX18" i="51"/>
  <c r="BB18" i="51"/>
  <c r="BC18" i="51"/>
  <c r="BD18" i="51"/>
  <c r="BE18" i="51"/>
  <c r="AR31" i="51"/>
  <c r="AS31" i="51"/>
  <c r="AT31" i="51"/>
  <c r="AU31" i="51"/>
  <c r="AV31" i="51"/>
  <c r="AW31" i="51"/>
  <c r="AX31" i="51"/>
  <c r="BB31" i="51"/>
  <c r="BC31" i="51"/>
  <c r="BD31" i="51"/>
  <c r="BE31" i="51"/>
  <c r="BI31" i="51"/>
  <c r="BJ31" i="51"/>
  <c r="BK31" i="51"/>
  <c r="BL31" i="51"/>
  <c r="AR4" i="51"/>
  <c r="AS4" i="51"/>
  <c r="AT4" i="51"/>
  <c r="AU4" i="51"/>
  <c r="AV4" i="51"/>
  <c r="AW4" i="51"/>
  <c r="AX4" i="51"/>
  <c r="BB4" i="51"/>
  <c r="BC4" i="51"/>
  <c r="BD4" i="51"/>
  <c r="BE4" i="51"/>
  <c r="BI4" i="51"/>
  <c r="BJ4" i="51"/>
  <c r="BK4" i="51"/>
  <c r="BL4" i="51"/>
  <c r="AR10" i="51"/>
  <c r="AS10" i="51"/>
  <c r="AT10" i="51"/>
  <c r="AU10" i="51"/>
  <c r="AV10" i="51"/>
  <c r="AW10" i="51"/>
  <c r="AX10" i="51"/>
  <c r="BB10" i="51"/>
  <c r="BC10" i="51"/>
  <c r="BD10" i="51"/>
  <c r="BE10" i="51"/>
  <c r="AR5" i="51"/>
  <c r="AS5" i="51"/>
  <c r="AT5" i="51"/>
  <c r="AU5" i="51"/>
  <c r="AV5" i="51"/>
  <c r="AW5" i="51"/>
  <c r="AX5" i="51"/>
  <c r="BB5" i="51"/>
  <c r="BC5" i="51"/>
  <c r="BD5" i="51"/>
  <c r="BE5" i="51"/>
  <c r="BI5" i="51"/>
  <c r="BJ5" i="51"/>
  <c r="BK5" i="51"/>
  <c r="BL5" i="51"/>
  <c r="AR8" i="51"/>
  <c r="AS8" i="51"/>
  <c r="AT8" i="51"/>
  <c r="AU8" i="51"/>
  <c r="AV8" i="51"/>
  <c r="AW8" i="51"/>
  <c r="AX8" i="51"/>
  <c r="BB8" i="51"/>
  <c r="BC8" i="51"/>
  <c r="BD8" i="51"/>
  <c r="BE8" i="51"/>
  <c r="AR9" i="51"/>
  <c r="AS9" i="51"/>
  <c r="AT9" i="51"/>
  <c r="AU9" i="51"/>
  <c r="AV9" i="51"/>
  <c r="AW9" i="51"/>
  <c r="AX9" i="51"/>
  <c r="BB9" i="51"/>
  <c r="BC9" i="51"/>
  <c r="BD9" i="51"/>
  <c r="BE9" i="51"/>
  <c r="AR11" i="51"/>
  <c r="AS11" i="51"/>
  <c r="AT11" i="51"/>
  <c r="AU11" i="51"/>
  <c r="AV11" i="51"/>
  <c r="AW11" i="51"/>
  <c r="AX11" i="51"/>
  <c r="BB11" i="51"/>
  <c r="BC11" i="51"/>
  <c r="BD11" i="51"/>
  <c r="BE11" i="51"/>
  <c r="AR12" i="51"/>
  <c r="AS12" i="51"/>
  <c r="AT12" i="51"/>
  <c r="AU12" i="51"/>
  <c r="AV12" i="51"/>
  <c r="AW12" i="51"/>
  <c r="AX12" i="51"/>
  <c r="BB12" i="51"/>
  <c r="BC12" i="51"/>
  <c r="BD12" i="51"/>
  <c r="BE12" i="51"/>
  <c r="AR13" i="51"/>
  <c r="AS13" i="51"/>
  <c r="AT13" i="51"/>
  <c r="AU13" i="51"/>
  <c r="AV13" i="51"/>
  <c r="AW13" i="51"/>
  <c r="AX13" i="51"/>
  <c r="BB13" i="51"/>
  <c r="BC13" i="51"/>
  <c r="BD13" i="51"/>
  <c r="BE13" i="51"/>
  <c r="AR14" i="51"/>
  <c r="AS14" i="51"/>
  <c r="AT14" i="51"/>
  <c r="AU14" i="51"/>
  <c r="AV14" i="51"/>
  <c r="AW14" i="51"/>
  <c r="AX14" i="51"/>
  <c r="BB14" i="51"/>
  <c r="BC14" i="51"/>
  <c r="BD14" i="51"/>
  <c r="BE14" i="51"/>
  <c r="AR15" i="51"/>
  <c r="AS15" i="51"/>
  <c r="AT15" i="51"/>
  <c r="AU15" i="51"/>
  <c r="AV15" i="51"/>
  <c r="AW15" i="51"/>
  <c r="AX15" i="51"/>
  <c r="BB15" i="51"/>
  <c r="BC15" i="51"/>
  <c r="BD15" i="51"/>
  <c r="BE15" i="51"/>
  <c r="AR17" i="51"/>
  <c r="AS17" i="51"/>
  <c r="AT17" i="51"/>
  <c r="AU17" i="51"/>
  <c r="AV17" i="51"/>
  <c r="AW17" i="51"/>
  <c r="AX17" i="51"/>
  <c r="BB17" i="51"/>
  <c r="BC17" i="51"/>
  <c r="BD17" i="51"/>
  <c r="BE17" i="51"/>
  <c r="AR19" i="51"/>
  <c r="AS19" i="51"/>
  <c r="AT19" i="51"/>
  <c r="AU19" i="51"/>
  <c r="AV19" i="51"/>
  <c r="AW19" i="51"/>
  <c r="AX19" i="51"/>
  <c r="BB19" i="51"/>
  <c r="BC19" i="51"/>
  <c r="BD19" i="51"/>
  <c r="BE19" i="51"/>
  <c r="BI19" i="51"/>
  <c r="BJ19" i="51"/>
  <c r="BK19" i="51"/>
  <c r="BL19" i="51"/>
  <c r="AR29" i="51"/>
  <c r="AS29" i="51"/>
  <c r="AT29" i="51"/>
  <c r="AU29" i="51"/>
  <c r="AV29" i="51"/>
  <c r="AW29" i="51"/>
  <c r="AX29" i="51"/>
  <c r="BB29" i="51"/>
  <c r="BC29" i="51"/>
  <c r="BD29" i="51"/>
  <c r="BE29" i="51"/>
  <c r="BI29" i="51"/>
  <c r="BJ29" i="51"/>
  <c r="BK29" i="51"/>
  <c r="BL29" i="51"/>
  <c r="AR7" i="51"/>
  <c r="AS7" i="51"/>
  <c r="AT7" i="51"/>
  <c r="AU7" i="51"/>
  <c r="AV7" i="51"/>
  <c r="AW7" i="51"/>
  <c r="AX7" i="51"/>
  <c r="BB7" i="51"/>
  <c r="BC7" i="51"/>
  <c r="BD7" i="51"/>
  <c r="BE7" i="51"/>
  <c r="AR16" i="51"/>
  <c r="AS16" i="51"/>
  <c r="AT16" i="51"/>
  <c r="AU16" i="51"/>
  <c r="AV16" i="51"/>
  <c r="AW16" i="51"/>
  <c r="AX16" i="51"/>
  <c r="BB16" i="51"/>
  <c r="BC16" i="51"/>
  <c r="BD16" i="51"/>
  <c r="BE16" i="51"/>
  <c r="AR20" i="51"/>
  <c r="AS20" i="51"/>
  <c r="AT20" i="51"/>
  <c r="AU20" i="51"/>
  <c r="AV20" i="51"/>
  <c r="AW20" i="51"/>
  <c r="AX20" i="51"/>
  <c r="BB20" i="51"/>
  <c r="BC20" i="51"/>
  <c r="BD20" i="51"/>
  <c r="BE20" i="51"/>
  <c r="BI20" i="51"/>
  <c r="BJ20" i="51"/>
  <c r="BK20" i="51"/>
  <c r="BL20" i="51"/>
  <c r="AR21" i="51"/>
  <c r="AS21" i="51"/>
  <c r="AT21" i="51"/>
  <c r="AU21" i="51"/>
  <c r="AV21" i="51"/>
  <c r="AW21" i="51"/>
  <c r="AX21" i="51"/>
  <c r="BB21" i="51"/>
  <c r="BC21" i="51"/>
  <c r="BD21" i="51"/>
  <c r="BE21" i="51"/>
  <c r="BI21" i="51"/>
  <c r="BJ21" i="51"/>
  <c r="BK21" i="51"/>
  <c r="BL21" i="51"/>
  <c r="AR22" i="51"/>
  <c r="AS22" i="51"/>
  <c r="AT22" i="51"/>
  <c r="AU22" i="51"/>
  <c r="AV22" i="51"/>
  <c r="AW22" i="51"/>
  <c r="AX22" i="51"/>
  <c r="BB22" i="51"/>
  <c r="BC22" i="51"/>
  <c r="BD22" i="51"/>
  <c r="BE22" i="51"/>
  <c r="BI22" i="51"/>
  <c r="BJ22" i="51"/>
  <c r="BK22" i="51"/>
  <c r="BL22" i="51"/>
  <c r="AR23" i="51"/>
  <c r="AS23" i="51"/>
  <c r="AT23" i="51"/>
  <c r="AU23" i="51"/>
  <c r="AV23" i="51"/>
  <c r="AW23" i="51"/>
  <c r="AX23" i="51"/>
  <c r="BB23" i="51"/>
  <c r="BC23" i="51"/>
  <c r="BD23" i="51"/>
  <c r="BE23" i="51"/>
  <c r="BI23" i="51"/>
  <c r="BJ23" i="51"/>
  <c r="BK23" i="51"/>
  <c r="BL23" i="51"/>
  <c r="AR24" i="51"/>
  <c r="AS24" i="51"/>
  <c r="AT24" i="51"/>
  <c r="AU24" i="51"/>
  <c r="AV24" i="51"/>
  <c r="AW24" i="51"/>
  <c r="AX24" i="51"/>
  <c r="BB24" i="51"/>
  <c r="BC24" i="51"/>
  <c r="BD24" i="51"/>
  <c r="BE24" i="51"/>
  <c r="BI24" i="51"/>
  <c r="BJ24" i="51"/>
  <c r="BK24" i="51"/>
  <c r="BL24" i="51"/>
  <c r="AR25" i="51"/>
  <c r="AS25" i="51"/>
  <c r="AT25" i="51"/>
  <c r="AU25" i="51"/>
  <c r="AV25" i="51"/>
  <c r="AW25" i="51"/>
  <c r="AX25" i="51"/>
  <c r="BB25" i="51"/>
  <c r="BC25" i="51"/>
  <c r="BD25" i="51"/>
  <c r="BE25" i="51"/>
  <c r="BI25" i="51"/>
  <c r="BJ25" i="51"/>
  <c r="BK25" i="51"/>
  <c r="BL25" i="51"/>
  <c r="AR26" i="51"/>
  <c r="AS26" i="51"/>
  <c r="AT26" i="51"/>
  <c r="AU26" i="51"/>
  <c r="AV26" i="51"/>
  <c r="AW26" i="51"/>
  <c r="AX26" i="51"/>
  <c r="BB26" i="51"/>
  <c r="BC26" i="51"/>
  <c r="BD26" i="51"/>
  <c r="BE26" i="51"/>
  <c r="BI26" i="51"/>
  <c r="BJ26" i="51"/>
  <c r="BK26" i="51"/>
  <c r="BL26" i="51"/>
  <c r="AR27" i="51"/>
  <c r="AS27" i="51"/>
  <c r="AT27" i="51"/>
  <c r="AU27" i="51"/>
  <c r="AV27" i="51"/>
  <c r="AW27" i="51"/>
  <c r="AX27" i="51"/>
  <c r="BB27" i="51"/>
  <c r="BC27" i="51"/>
  <c r="BD27" i="51"/>
  <c r="BE27" i="51"/>
  <c r="BI27" i="51"/>
  <c r="BJ27" i="51"/>
  <c r="BK27" i="51"/>
  <c r="BL27" i="51"/>
  <c r="AR28" i="51"/>
  <c r="AS28" i="51"/>
  <c r="AT28" i="51"/>
  <c r="AU28" i="51"/>
  <c r="AV28" i="51"/>
  <c r="AW28" i="51"/>
  <c r="AX28" i="51"/>
  <c r="BB28" i="51"/>
  <c r="BC28" i="51"/>
  <c r="BD28" i="51"/>
  <c r="BE28" i="51"/>
  <c r="BI28" i="51"/>
  <c r="BJ28" i="51"/>
  <c r="BK28" i="51"/>
  <c r="BL28" i="51"/>
  <c r="AR30" i="51"/>
  <c r="AS30" i="51"/>
  <c r="AT30" i="51"/>
  <c r="AU30" i="51"/>
  <c r="AV30" i="51"/>
  <c r="AW30" i="51"/>
  <c r="AX30" i="51"/>
  <c r="BB30" i="51"/>
  <c r="BC30" i="51"/>
  <c r="BD30" i="51"/>
  <c r="BE30" i="51"/>
  <c r="BI30" i="51"/>
  <c r="BJ30" i="51"/>
  <c r="BK30" i="51"/>
  <c r="BL30" i="51"/>
  <c r="J3" i="23" l="1"/>
  <c r="I3" i="23"/>
  <c r="A3" i="23"/>
  <c r="BF33" i="51" l="1"/>
  <c r="BF35" i="51"/>
  <c r="BF32" i="51"/>
  <c r="BF36" i="51"/>
  <c r="BF34" i="51"/>
  <c r="BF37" i="51"/>
  <c r="BF21" i="51"/>
  <c r="BF28" i="51"/>
  <c r="BF4" i="51"/>
  <c r="BF22" i="51"/>
  <c r="BF30" i="51"/>
  <c r="BF31" i="51"/>
  <c r="BF20" i="51"/>
  <c r="BF25" i="51"/>
  <c r="BF23" i="51"/>
  <c r="BF24" i="51"/>
  <c r="BF5" i="51"/>
  <c r="BF19" i="51"/>
  <c r="BF29" i="51"/>
  <c r="BF26" i="51"/>
  <c r="BF6" i="51"/>
  <c r="BF27" i="51"/>
  <c r="AQ26" i="51"/>
  <c r="AQ25" i="51"/>
  <c r="AQ24" i="51"/>
  <c r="H3" i="23"/>
  <c r="E3" i="23"/>
  <c r="AQ27" i="51" l="1"/>
  <c r="AQ19" i="51"/>
  <c r="BH22" i="51"/>
  <c r="BH29" i="51"/>
  <c r="BH33" i="51"/>
  <c r="AQ32" i="51"/>
  <c r="AQ20" i="51"/>
  <c r="AQ22" i="51"/>
  <c r="BH6" i="51"/>
  <c r="BH28" i="51"/>
  <c r="BG33" i="51"/>
  <c r="BG35" i="51"/>
  <c r="BG32" i="51"/>
  <c r="BG34" i="51"/>
  <c r="BG36" i="51"/>
  <c r="BG37" i="51"/>
  <c r="BG19" i="51"/>
  <c r="BG21" i="51"/>
  <c r="BG25" i="51"/>
  <c r="BG22" i="51"/>
  <c r="BG20" i="51"/>
  <c r="BG6" i="51"/>
  <c r="BG24" i="51"/>
  <c r="BG30" i="51"/>
  <c r="BG28" i="51"/>
  <c r="BG26" i="51"/>
  <c r="BG4" i="51"/>
  <c r="BG5" i="51"/>
  <c r="BG29" i="51"/>
  <c r="BG23" i="51"/>
  <c r="BG31" i="51"/>
  <c r="BG27" i="51"/>
  <c r="AQ31" i="51"/>
  <c r="AQ28" i="51"/>
  <c r="BH4" i="51"/>
  <c r="BH24" i="51"/>
  <c r="BH32" i="51"/>
  <c r="BH35" i="51"/>
  <c r="AQ4" i="51"/>
  <c r="BH27" i="51"/>
  <c r="BH20" i="51"/>
  <c r="AQ37" i="51"/>
  <c r="BH34" i="51"/>
  <c r="AQ36" i="51"/>
  <c r="AQ6" i="51"/>
  <c r="BH23" i="51"/>
  <c r="BH19" i="51"/>
  <c r="AQ33" i="51"/>
  <c r="AQ34" i="51"/>
  <c r="AQ23" i="51"/>
  <c r="AQ29" i="51"/>
  <c r="BH5" i="51"/>
  <c r="BH31" i="51"/>
  <c r="AQ5" i="51"/>
  <c r="BH25" i="51"/>
  <c r="BH30" i="51"/>
  <c r="AQ30" i="51"/>
  <c r="AQ21" i="51"/>
  <c r="BH26" i="51"/>
  <c r="BH21" i="51"/>
  <c r="BH37" i="51"/>
  <c r="BH36" i="51"/>
  <c r="AQ35" i="51"/>
</calcChain>
</file>

<file path=xl/sharedStrings.xml><?xml version="1.0" encoding="utf-8"?>
<sst xmlns="http://schemas.openxmlformats.org/spreadsheetml/2006/main" count="1546" uniqueCount="413">
  <si>
    <t>Dénomination bâtiment</t>
  </si>
  <si>
    <t>Nom codifié variante</t>
  </si>
  <si>
    <t>Objet de la variante</t>
  </si>
  <si>
    <t>Précisions sur la variante</t>
  </si>
  <si>
    <t>Bâtiment de base à utiliser</t>
  </si>
  <si>
    <t>Modélisation énergie ou carbone</t>
  </si>
  <si>
    <t>Bâtiment de base</t>
  </si>
  <si>
    <t>E et C</t>
  </si>
  <si>
    <t>C</t>
  </si>
  <si>
    <t>E</t>
  </si>
  <si>
    <t>Réseau de chaleur</t>
  </si>
  <si>
    <t>DONNEES</t>
  </si>
  <si>
    <t>RE2020 Bbio</t>
  </si>
  <si>
    <t>RE2020 Cep, Cep,nr (kWh/m2SREF par an)</t>
  </si>
  <si>
    <t>Quantités d'énergie finale importées pour le chauffage (kWh/m²SREF)</t>
  </si>
  <si>
    <t xml:space="preserve">Quantités d'énergie finale importées pour le refroidissement (kWh/m²SREF) </t>
  </si>
  <si>
    <t>Quantités d'énergie finale importées pour l'ECS (kWh/m²SREF)</t>
  </si>
  <si>
    <t>Quantités d'énergie finale importées pour l'éclairage (kWh/m²SREF)</t>
  </si>
  <si>
    <t>Quantités d'énergie finale importées pour la ventilation (kWh/m²SREF)</t>
  </si>
  <si>
    <t>Quantités d'énergie finale importées pour la distribution (kWh/m²SREF)</t>
  </si>
  <si>
    <t>Quantités d'énergie finale importées pour le déplacement des occupants (kWh/m²SREF)</t>
  </si>
  <si>
    <t>Production d'électricité en énergie finale par les installations photovoltaïques (kWh/m²SREF)</t>
  </si>
  <si>
    <t>Quantité d'énergie anuelles importées par poste en énergie finale (kWh/m²SREF)</t>
  </si>
  <si>
    <t>Quantité d'énergie anuelles importées par type d'énergie en énergie finale (kWh/m²SREF)</t>
  </si>
  <si>
    <t>Icénergie (kg eq C02/m2SREF)</t>
  </si>
  <si>
    <t>RE2020 Cep (kWh/m2SREF par an)</t>
  </si>
  <si>
    <t>RE2020 Cep,nr (kWh/m2SREF par an)</t>
  </si>
  <si>
    <t>RE2020 Icénergie (kg eq C02/m2SREF)</t>
  </si>
  <si>
    <t>Ordre publication</t>
  </si>
  <si>
    <t>Nom publiés</t>
  </si>
  <si>
    <t>SREF</t>
  </si>
  <si>
    <t>Zone Climatique</t>
  </si>
  <si>
    <t>Altitude</t>
  </si>
  <si>
    <t>Nom de variantes</t>
  </si>
  <si>
    <t>Bbio chaud (points)</t>
  </si>
  <si>
    <t>Bbio froid (points)</t>
  </si>
  <si>
    <t>Bbio éclairage (points)</t>
  </si>
  <si>
    <t>Bbio (points)</t>
  </si>
  <si>
    <t>Cep</t>
  </si>
  <si>
    <t>Cep_nr</t>
  </si>
  <si>
    <t>Gaz_ch</t>
  </si>
  <si>
    <t>Bois_ch</t>
  </si>
  <si>
    <t>Reseau_ch</t>
  </si>
  <si>
    <t>Elec importée_ch</t>
  </si>
  <si>
    <t>Gaz_fr</t>
  </si>
  <si>
    <t>Reseau_fr</t>
  </si>
  <si>
    <t>Elec importée_fr</t>
  </si>
  <si>
    <t>Gaz_ecs</t>
  </si>
  <si>
    <t>Bois_ecs</t>
  </si>
  <si>
    <t>Reseau_ecs</t>
  </si>
  <si>
    <t>Elec importée_ecs</t>
  </si>
  <si>
    <t>Elec importée_elc</t>
  </si>
  <si>
    <t>Elec importée_vent</t>
  </si>
  <si>
    <t>Elec importée_dist</t>
  </si>
  <si>
    <t>Elec importée_depl</t>
  </si>
  <si>
    <t>Elec produite</t>
  </si>
  <si>
    <t>Elec autoconsommée</t>
  </si>
  <si>
    <t>Chauffage</t>
  </si>
  <si>
    <t>Refroidissement</t>
  </si>
  <si>
    <t>ECS</t>
  </si>
  <si>
    <t>Eclairage</t>
  </si>
  <si>
    <t>Aux, ventilation</t>
  </si>
  <si>
    <t>Aux, distribution</t>
  </si>
  <si>
    <t xml:space="preserve"> Deplacement</t>
  </si>
  <si>
    <t>Gaz</t>
  </si>
  <si>
    <t>Bois</t>
  </si>
  <si>
    <t>Electricité</t>
  </si>
  <si>
    <t>Degrés-heures d'inconfort DH (°C,h)</t>
  </si>
  <si>
    <t>Icénergie</t>
  </si>
  <si>
    <t>Cep_ch</t>
  </si>
  <si>
    <t>Cep_fr</t>
  </si>
  <si>
    <t>Cep_ecs</t>
  </si>
  <si>
    <t>Cep_ecl</t>
  </si>
  <si>
    <t>Cep_vent</t>
  </si>
  <si>
    <t>Cep_dist</t>
  </si>
  <si>
    <t>Cep_depl</t>
  </si>
  <si>
    <t>Cep,nr_ch</t>
  </si>
  <si>
    <t>Cep,nr_fr</t>
  </si>
  <si>
    <t>Cep,nr_ecs</t>
  </si>
  <si>
    <t>Cep,nr_ecl</t>
  </si>
  <si>
    <t>Cep,nr_vent</t>
  </si>
  <si>
    <t>Cep,nr_dist</t>
  </si>
  <si>
    <t>Cep,nr_depl</t>
  </si>
  <si>
    <t>Icénergie_ch</t>
  </si>
  <si>
    <t>Icénergie_fr</t>
  </si>
  <si>
    <t>Icénergie_ecs</t>
  </si>
  <si>
    <t>Icénergie_ecl</t>
  </si>
  <si>
    <t>Icénergie_vent</t>
  </si>
  <si>
    <t>Icénergie_dist</t>
  </si>
  <si>
    <t>Icénergie_depl</t>
  </si>
  <si>
    <t>H2b</t>
  </si>
  <si>
    <t>Entre_0m_et_400m_inclus</t>
  </si>
  <si>
    <t>Facteur d'émission</t>
  </si>
  <si>
    <t>Nom de la variante</t>
  </si>
  <si>
    <t>Surface de référence (SHAB ou SU)</t>
  </si>
  <si>
    <t>Nombre de niveaux (y compris RDC)</t>
  </si>
  <si>
    <t>Compacité</t>
  </si>
  <si>
    <t>Zone climatique</t>
  </si>
  <si>
    <t>Zone de bruit</t>
  </si>
  <si>
    <t>Contraintes estivales extérieures  (Cat1/Cat2/Cat3)</t>
  </si>
  <si>
    <t>ENVELOPPE</t>
  </si>
  <si>
    <t>Murs extérieurs</t>
  </si>
  <si>
    <t>Up (W/m².K)</t>
  </si>
  <si>
    <t>Typologie constructive</t>
  </si>
  <si>
    <t>R isolant (m².K/W)</t>
  </si>
  <si>
    <t>Murs sur locaux non chauffés</t>
  </si>
  <si>
    <t xml:space="preserve">Toiture terrasse accessible </t>
  </si>
  <si>
    <t>Toiture terrasse inaccessible</t>
  </si>
  <si>
    <t>Toiture combles perdus</t>
  </si>
  <si>
    <t>Toiture Rampants (combles aménagés)</t>
  </si>
  <si>
    <t>Plancher sur Terre-plein</t>
  </si>
  <si>
    <t>Ue (W/m².K)</t>
  </si>
  <si>
    <t>Plancher sur Vide Sanitaire</t>
  </si>
  <si>
    <t>Plancher sur Parking ou Sous-Sol</t>
  </si>
  <si>
    <t>Plancher sur Extérieur</t>
  </si>
  <si>
    <t>Traitement Pont Thermique plancher Intermédiaire</t>
  </si>
  <si>
    <t>Psi (W/m.K)</t>
  </si>
  <si>
    <t>Baies / façade rideau</t>
  </si>
  <si>
    <t>Uw</t>
  </si>
  <si>
    <t>Sw / Tlw sans Protect°</t>
  </si>
  <si>
    <t>Sw / Tlw avec Protect°</t>
  </si>
  <si>
    <t>Coffre volet roulant</t>
  </si>
  <si>
    <t>Uc (W/m².K)</t>
  </si>
  <si>
    <t>Protections solaires</t>
  </si>
  <si>
    <t>Nature</t>
  </si>
  <si>
    <t>Gestion</t>
  </si>
  <si>
    <t>Perméabilité à l'air I4</t>
  </si>
  <si>
    <t>m3/(h.m²)</t>
  </si>
  <si>
    <t>SYSTEMES</t>
  </si>
  <si>
    <t>Ventilation</t>
  </si>
  <si>
    <t>CTA DF</t>
  </si>
  <si>
    <t>Débit d'air</t>
  </si>
  <si>
    <t>Régulation débits</t>
  </si>
  <si>
    <t>Classe Réseau</t>
  </si>
  <si>
    <t>Puissance</t>
  </si>
  <si>
    <t>Performance</t>
  </si>
  <si>
    <t>Emetteur</t>
  </si>
  <si>
    <t>Régulation</t>
  </si>
  <si>
    <t>Eau Chaude Sanitaire</t>
  </si>
  <si>
    <t>Points de puisage</t>
  </si>
  <si>
    <t xml:space="preserve">Eclairage </t>
  </si>
  <si>
    <t>Auxiliaires</t>
  </si>
  <si>
    <t>Type d'appareillage</t>
  </si>
  <si>
    <t>Gestion fractionnée</t>
  </si>
  <si>
    <t>Gestion et commande</t>
  </si>
  <si>
    <t>Production PV</t>
  </si>
  <si>
    <t>Rafraîchissement passif</t>
  </si>
  <si>
    <t>Ascenseur</t>
  </si>
  <si>
    <t>Parking</t>
  </si>
  <si>
    <t>AER_01_00_base_v4</t>
  </si>
  <si>
    <t>AER_02_00_base_v4</t>
  </si>
  <si>
    <t>AER_03_00_base_v4</t>
  </si>
  <si>
    <t>AER_02_01_stru_mixteboisbeton_v1_ENV</t>
  </si>
  <si>
    <t>Structure Poteau poutre béton --&gt; Charpente &amp; structure bois-béton</t>
  </si>
  <si>
    <t>Bbio, Cep, DH et Ic_construction</t>
  </si>
  <si>
    <t>AER_02_00_base</t>
  </si>
  <si>
    <t>AER_02_02_stru_compacite_v1_ENV</t>
  </si>
  <si>
    <t>Compacité des projets réels --&gt; Compacités plus faible</t>
  </si>
  <si>
    <t>Bbio, DH et Ic_construction</t>
  </si>
  <si>
    <t>AER_01_03_matx_TTV50_v1_ENV</t>
  </si>
  <si>
    <t>Toiture "classique" --&gt; Toiture végétalisée "extensive". Solution végétalisation extensive sur bac acier avec redimensionnement de la structure acier. (50 % de la surface de toiture</t>
  </si>
  <si>
    <t>Modulation Ic_construction</t>
  </si>
  <si>
    <t>AER_01_00_base</t>
  </si>
  <si>
    <t>Sous sol des bâtiments sans parking souterrain --&gt; Mise en place d'un parking en silo</t>
  </si>
  <si>
    <t>Ic_construction</t>
  </si>
  <si>
    <t>AER_01_05_DEnv_DEOpt_v1_ENV</t>
  </si>
  <si>
    <t>Tout en FDES optimisées</t>
  </si>
  <si>
    <t>Levier carbone Ic_construction max moyen</t>
  </si>
  <si>
    <t>AER_01_06_matx_basC_v1_ENV</t>
  </si>
  <si>
    <t>Levier « 2nd oeuvre » bas carbone et autres leviers (hors structure) + CEM III</t>
  </si>
  <si>
    <t>AER_02_07_DEnv_DEOpt_v1_ENV</t>
  </si>
  <si>
    <t>AER_02_08_matx_basC_v1_ENV</t>
  </si>
  <si>
    <t>AER_03_09_DEnv_DEOpt_v1_ENV</t>
  </si>
  <si>
    <t>AER_03_00_base</t>
  </si>
  <si>
    <t>AER_03_10_matx_basC_v1_ENV</t>
  </si>
  <si>
    <t>AER_02_16_perf_DH_v1_ENV</t>
  </si>
  <si>
    <t>Recherche de performance DH selon une approche à priori économiquement et techniquement viable (volet carbone sur perf DH à faire après sur AER02 ou AER03 selon les systèmes modélisés)</t>
  </si>
  <si>
    <t>Objectif : voir jusqu'où on peut aller en terme de DH en utilisant des leviers techniquement et économiquement viables (protections solaires extérieures, brasseurs d'air (?), ventilation nocturne, optimisation des vitrages, vitrage à contrôle solaire, etc.)</t>
  </si>
  <si>
    <t>AER_02_11_ete_freecooling_v1_NRJ</t>
  </si>
  <si>
    <t>Pas de Free cooling saisie --&gt; Saisie Free cooling (fonctionnement CTA nocturne)</t>
  </si>
  <si>
    <t>Cep, DH</t>
  </si>
  <si>
    <t>AER_02_12_ete_BSO_v1_NRJ</t>
  </si>
  <si>
    <t>Pas de masque particulier de saisie --&gt; Saisie de brise-soleil</t>
  </si>
  <si>
    <t>AER_02_13_ete_adiabatique_v1_NRJ</t>
  </si>
  <si>
    <t>Pas de rafraichissement adiabatique saisie --&gt; saisie rafraichissement adiabatique (clim conservée, obj limiter la conso de froid)</t>
  </si>
  <si>
    <t>Cep,DH</t>
  </si>
  <si>
    <t>AER_03_18_facd_Svred_v1_NRJ</t>
  </si>
  <si>
    <t>Surface vitrée des projets modélisées --&gt; Surface vitrée différentes. Réduire les surfaces vitrées en façade Sud/Nord/toiture</t>
  </si>
  <si>
    <t xml:space="preserve">Bbio, Cep, DH  </t>
  </si>
  <si>
    <t>AER_03_19_syst_rooftopBbioOpt_v1_NRJ</t>
  </si>
  <si>
    <t>RCU --&gt; Rooftop actuel à saisir dans la modélisation</t>
  </si>
  <si>
    <t>Cep,  Cep,nr, Ic_energie et Ic_construction</t>
  </si>
  <si>
    <t>AER_03_20_syst_boisBbioOpt_v1_NRJ</t>
  </si>
  <si>
    <t xml:space="preserve">RCU --&gt; Chaudière biomasse </t>
  </si>
  <si>
    <t>AER_03_21_syst_PACROBbioOpt_v1_NRJ</t>
  </si>
  <si>
    <t>RCU --&gt; PAC AE (i.e. PAC RO)</t>
  </si>
  <si>
    <t>AER_03_22_syst_PACEEBbioOpt_v1_NRJ</t>
  </si>
  <si>
    <t>RCU --&gt; PAC EE (géothermie avec appoint gaz)</t>
  </si>
  <si>
    <t>AER_03_23_syst_EJBbioOpt_v1_NRJ</t>
  </si>
  <si>
    <t>RCU --&gt; EJ (batteries chaudes terminales et en préchauffage en CTA, conserver groupe froid pour clim)</t>
  </si>
  <si>
    <t xml:space="preserve">Cep,  Cep,nr, Ic_energie </t>
  </si>
  <si>
    <t>AER_03_24_syst_DF18_v1_NRJ</t>
  </si>
  <si>
    <t>Ventilation DF 18 m3/h/occ valeur réglementaire sans modulation -&gt; débit renforcé 25 m3/h/occ avec modulation de débit  (sonde CO2)</t>
  </si>
  <si>
    <t>Déplacement d'air --&gt; Plafond réversible en tant qu'émetteur principal (sur variante PAC AE)</t>
  </si>
  <si>
    <t>AER_03_25_syst_PACAEBbioOpt_v1_ENV</t>
  </si>
  <si>
    <t>AER_02_26_syst_PV50_v1_ENV</t>
  </si>
  <si>
    <t xml:space="preserve">Toiture "classique" --&gt; Toiture avec du solaire photovoltaïque </t>
  </si>
  <si>
    <t>AER_03_27_perf_eclairageBbioOpt_v1_NRJ</t>
  </si>
  <si>
    <t>Eclairage selon presta de base --&gt; éclairage optimisé</t>
  </si>
  <si>
    <t>AER_02_14_perf_Bbio_v1_NRJ</t>
  </si>
  <si>
    <t xml:space="preserve">Enveloppe base presta --&gt; renforcement de l'enveloppe </t>
  </si>
  <si>
    <t>Bbio, Cep</t>
  </si>
  <si>
    <t>AER_03_15_perf_Bbio_v1_NRJ</t>
  </si>
  <si>
    <t>AER_02_16_perf_DH_v1_NRJ</t>
  </si>
  <si>
    <t>Recherche de performance DH selon une approche à priori économiquement et techniquement viable</t>
  </si>
  <si>
    <t>AER_03_17_perf_DH_v1_NRJ</t>
  </si>
  <si>
    <t>AER01</t>
  </si>
  <si>
    <t>AER02</t>
  </si>
  <si>
    <t>AER03</t>
  </si>
  <si>
    <t>Modulation Ic_construction
Cep,  Cep,nr, Ic_energie et Ic_construction</t>
  </si>
  <si>
    <t>AER_01_04_stru_parksouterrain_v1_ENV</t>
  </si>
  <si>
    <t>AER_01_00_base_v9</t>
  </si>
  <si>
    <t>AER_01_03_matx_TTV50_v3_ENV</t>
  </si>
  <si>
    <t>AER_01_05_DEnv_DEOpt_v4_ENV</t>
  </si>
  <si>
    <t>AER_01_06_matx_basC_v5_ENV</t>
  </si>
  <si>
    <t>AER_02_00_base_v9</t>
  </si>
  <si>
    <t>AER_02_01_stru_mixteboisbeton_v4_ENV</t>
  </si>
  <si>
    <t>AER_02_07_DEnv_DEOpt_v4_ENV</t>
  </si>
  <si>
    <t>AER_02_08_matx_basC_v4_ENV</t>
  </si>
  <si>
    <t>AER_02_11_ete_freecooling_v3_NRJ</t>
  </si>
  <si>
    <t>AER_02_12_ete_BSO_v3_NRJ</t>
  </si>
  <si>
    <t>AER_02_13_ete_adiabatique_v3_NRJ</t>
  </si>
  <si>
    <t>AER_02_14_perf_Bbio_v3_NRJ</t>
  </si>
  <si>
    <t>AER_02_16_perf_DH_v4_ENV</t>
  </si>
  <si>
    <t>AER_02_26_syst_PV50_v3_ENV</t>
  </si>
  <si>
    <t>AER_02_02_stru_compacite_v4_ENV</t>
  </si>
  <si>
    <t>AER_03_00_base_v9</t>
  </si>
  <si>
    <t>AER_03_09_DEnv_DEOpt_v4_ENV</t>
  </si>
  <si>
    <t>AER_03_10_matx_basC_v4_ENV</t>
  </si>
  <si>
    <t>AER_03_15_perf_Bbio_v3_NRJ</t>
  </si>
  <si>
    <t>AER_03_17_perf_DH_v3_NRJ</t>
  </si>
  <si>
    <t>AER_03_18_facd_Svred_v3_NRJ</t>
  </si>
  <si>
    <t>AER_03_19_syst_rooftopBbioOpt_v5_NRJ</t>
  </si>
  <si>
    <t>AER_03_20_syst_boisBbioOpt_v3_NRJ</t>
  </si>
  <si>
    <t>AER_03_21_syst_PACROBbioOpt_v4_NRJ</t>
  </si>
  <si>
    <t>AER_03_22_syst_PACEEBbioOpt_v5_NRJ</t>
  </si>
  <si>
    <t>AER_03_23_syst_EJBbioOpt_v3_NRJ</t>
  </si>
  <si>
    <t>AER_03_24_syst_DF18_v4_NRJ</t>
  </si>
  <si>
    <t>AER_03_25_syst_PACAEBbioOpt_v4_ENV</t>
  </si>
  <si>
    <t>AER_03_27_perf_eclairageBbioOpt_v3_NRJ</t>
  </si>
  <si>
    <t>Poteau poutre béton + ITI</t>
  </si>
  <si>
    <t>Poteau poutre bois-béton + ITI</t>
  </si>
  <si>
    <t>0,42/0,52</t>
  </si>
  <si>
    <t>0,42/0,53</t>
  </si>
  <si>
    <t>0,1/0,4</t>
  </si>
  <si>
    <t>0,25/0,52</t>
  </si>
  <si>
    <t>0,1 au SUD 0,42 ailleurs /0,4 au SUD 0,5 ailleurs</t>
  </si>
  <si>
    <t>A</t>
  </si>
  <si>
    <t xml:space="preserve">Réseau de chaleur </t>
  </si>
  <si>
    <t>Rooftop</t>
  </si>
  <si>
    <t>Chaudière bois + appoint gaz</t>
  </si>
  <si>
    <t>PAC RO</t>
  </si>
  <si>
    <t>PAC EE</t>
  </si>
  <si>
    <t>Génération élec</t>
  </si>
  <si>
    <t>VCV</t>
  </si>
  <si>
    <t>Plafond reversible</t>
  </si>
  <si>
    <t>Couple régulateur/émetteur permettant un arrêt total de l'émission</t>
  </si>
  <si>
    <t>Ballons électrique</t>
  </si>
  <si>
    <t xml:space="preserve">Réseau de froid </t>
  </si>
  <si>
    <t>Voyageurs : 6 W/m² -&gt; 4.8 W/m²</t>
  </si>
  <si>
    <t>Bureau : 8 W/m² -&gt; 5 W/m²</t>
  </si>
  <si>
    <t>Sanitaires : 8 W/m² -&gt; 3.2 W/m²</t>
  </si>
  <si>
    <t>Commerces : 6 W/m² -&gt; 5 W/m²</t>
  </si>
  <si>
    <t>Galerie : 5 W/m² -&gt; 1.6 W/m²</t>
  </si>
  <si>
    <t>Inspection: 6 W/m² -&gt; 4.8 W/m²</t>
  </si>
  <si>
    <t>brise soleil alu : 1961 m² (vertical) + 2558 m² (horizontal) 
rafraîchisseur adiabatique pou CTA : 13 u</t>
  </si>
  <si>
    <t>Instal PV 2,6 MWc, Surf 14 551 m²</t>
  </si>
  <si>
    <t>Présence d'un rafraichissement nocturne toute l'année</t>
  </si>
  <si>
    <t>AER_01_00_base_v9_H2b_100_ENV</t>
  </si>
  <si>
    <t>AER_01_06_matX_basC_v4_H2b_100_ENV</t>
  </si>
  <si>
    <t>AER_02_00_base_v9_H2b_100_ENV</t>
  </si>
  <si>
    <t>AER_02_01_stru_mixteboisbeton_v3_H2b_100_ENV</t>
  </si>
  <si>
    <t>AER_02_02_stru_compacite_v3_H2b_100_ENV</t>
  </si>
  <si>
    <t>AER_02_08_matX_basC_v4_H2b_100_ENV</t>
  </si>
  <si>
    <t>AER_02_11_ete_freecooling_v3_H2b_100_NRJ</t>
  </si>
  <si>
    <t>AER_02_12_ete_BSO_v3_H2b_100_NRJ</t>
  </si>
  <si>
    <t>AER_02_13_ete_adiabatique_v3_H2b_100_NRJ</t>
  </si>
  <si>
    <t>AER_02_14_perf_Bbio_v4_H2b_100_NRJ</t>
  </si>
  <si>
    <t>AER_02_16_perf_DH_H2b_100_v3 (sans adiab)</t>
  </si>
  <si>
    <t>AER_02_16_perf_DH_v3_H2b_100_ENV</t>
  </si>
  <si>
    <t>AER_02_26_syst_PV50_v3_H2b_100_ENV</t>
  </si>
  <si>
    <t>AER_03_00_base_v9_H2b_100_ENV</t>
  </si>
  <si>
    <t>AER_03_15_perf_Bbio_v4_H2b_100_NRJ</t>
  </si>
  <si>
    <t>AER_03_17_perf_DH_v3_H2b_100_NRJ</t>
  </si>
  <si>
    <t>AER_03_18_facd_Svred_v3_H2b_100_NRJ</t>
  </si>
  <si>
    <t>AER_03_19_syst_rooftopBbioOpt_v5_H2b_100_NRJ</t>
  </si>
  <si>
    <t>AER_03_20_syst_boisBbioOpt_v3_H2b_100_NRJ</t>
  </si>
  <si>
    <t>AER_03_21_syst_PACROBbioOpt_v4_H2b_100_NRJ</t>
  </si>
  <si>
    <t>AER_03_22_syst_PACEEOBbioOpt_v5_H2b_100_NRJ</t>
  </si>
  <si>
    <t>AER_03_23_syst_EJOBbioOpt_v3_H2b_100_NRJ</t>
  </si>
  <si>
    <t>AER_03_24_syst_DF18_v4_H2b_100_NRJ</t>
  </si>
  <si>
    <t>AER_03_25_syst_ PACAEOBbioOpt_v2_H2b_100_ENV</t>
  </si>
  <si>
    <t>AER_03_27_perf_eclairageBbioOpt_v3_H2b_100_NRJ</t>
  </si>
  <si>
    <t>AER_01_28_dhup_dh_H2b_100_NRJ</t>
  </si>
  <si>
    <t>AER_02_29_dhup_dh_H2b_100_NRJ</t>
  </si>
  <si>
    <t>AER_03_30_dhup_dh_H2b_100_NRJ</t>
  </si>
  <si>
    <t>AER01/AER03</t>
  </si>
  <si>
    <t>Bâtiment</t>
  </si>
  <si>
    <t>AER_03_31_syst_rooftopBbioOptEclOpt</t>
  </si>
  <si>
    <t>AER_03_32_syst_boisBbioOptEclOpt</t>
  </si>
  <si>
    <t>AER_03_33_syst_PACROBbioOptEclOpt</t>
  </si>
  <si>
    <t>AER_03_34_syst_PACEEOBbioOptEclOpt</t>
  </si>
  <si>
    <t>AER_03_35_syst_EJOBbioOptEclOpt</t>
  </si>
  <si>
    <t>AER_03_36_syst_ PACAEOBbioOptEclOpt</t>
  </si>
  <si>
    <t>AER_01_28_dhup_dh_NRJ</t>
  </si>
  <si>
    <t>AER_02_29_dhup_dh_-30toit_BSOtoit_NRJ</t>
  </si>
  <si>
    <t>AER_03_30_dhup_dh_NRJ</t>
  </si>
  <si>
    <t>0m et 400m</t>
  </si>
  <si>
    <t>Br3</t>
  </si>
  <si>
    <t>Br4</t>
  </si>
  <si>
    <t>Br5</t>
  </si>
  <si>
    <t>Br6</t>
  </si>
  <si>
    <t>Br7</t>
  </si>
  <si>
    <t>Br8</t>
  </si>
  <si>
    <t>Br9</t>
  </si>
  <si>
    <t>Br10</t>
  </si>
  <si>
    <t>Br11</t>
  </si>
  <si>
    <t>Br12</t>
  </si>
  <si>
    <t>Br13</t>
  </si>
  <si>
    <t>Br14</t>
  </si>
  <si>
    <t>Br15</t>
  </si>
  <si>
    <t>Br16</t>
  </si>
  <si>
    <t>Cat1</t>
  </si>
  <si>
    <t>Cat2</t>
  </si>
  <si>
    <t>Cat3</t>
  </si>
  <si>
    <t>Cat4</t>
  </si>
  <si>
    <t>Cat5</t>
  </si>
  <si>
    <t>Cat6</t>
  </si>
  <si>
    <t>Cat7</t>
  </si>
  <si>
    <t>Cat8</t>
  </si>
  <si>
    <t>Cat9</t>
  </si>
  <si>
    <t>Cat10</t>
  </si>
  <si>
    <t>Cat11</t>
  </si>
  <si>
    <t>Cat12</t>
  </si>
  <si>
    <t>Cat13</t>
  </si>
  <si>
    <t>Cat14</t>
  </si>
  <si>
    <t>0,1 / 0,4 au sud-sud-ouest</t>
  </si>
  <si>
    <t>AER_02_29_dhup_dh_NRJ</t>
  </si>
  <si>
    <t>réduction hauteur globale de 1m (et donc des surfaces vitrées)
surface vitrée réduite de 30% au Sud-Sud-Ouest en plus,
perfBbio,
protections solaires à lames fixes
réduction des apports d'éclairage</t>
  </si>
  <si>
    <t>Objectif : trouver un compromis acceptable de leviers techniques permettant de réduire significativement le DH</t>
  </si>
  <si>
    <t>vide</t>
  </si>
  <si>
    <t>Résultats - CARBONE - NIVEAU BATIMENT</t>
  </si>
  <si>
    <t>AER_01_00_base_v9_ENV</t>
  </si>
  <si>
    <t>AER_01_06_matX_basC_v4_ENV</t>
  </si>
  <si>
    <t>AER_02_00_base_v9_ENV</t>
  </si>
  <si>
    <t>AER_02_08_matX_basC_v4_ENV</t>
  </si>
  <si>
    <t>AER_02_16_perf_DH_v3_ENV</t>
  </si>
  <si>
    <t>AER_02_26_syst_PV50_v4_ENV</t>
  </si>
  <si>
    <t>AER_03_00_base_v9_ENV</t>
  </si>
  <si>
    <t>AER_03_10_matx_basC_v5_ENV</t>
  </si>
  <si>
    <t>AER_03_25_syst_ PACAEOBbioOpt_v3_ENV</t>
  </si>
  <si>
    <t>Total construction (composants+chantier) phases A + B + C + D dynamique</t>
  </si>
  <si>
    <t>Ic construction (kg eq CO2 / m²SREF)</t>
  </si>
  <si>
    <t>Lot 1 VRD</t>
  </si>
  <si>
    <t>Ic,lot 1 dynamique (A+B+C+D)</t>
  </si>
  <si>
    <t>Lot 2 Fondations et infras</t>
  </si>
  <si>
    <t>Ic,lot 2 dynamique (A+B+C+D)</t>
  </si>
  <si>
    <t>Lot 3 Superstructure</t>
  </si>
  <si>
    <t>Ic,lot 3 dynamique (A+B+C+D)</t>
  </si>
  <si>
    <t>Lot 4 Couverture étanchéité</t>
  </si>
  <si>
    <t>Ic,lot 4 dynamique (A+B+C+D)</t>
  </si>
  <si>
    <t>Lot 5 Cloisons doubl plaf men int</t>
  </si>
  <si>
    <t>Ic,lot 5 dynamique (A+B+C+D)</t>
  </si>
  <si>
    <t>Lot 6 Façades menuiseries ext</t>
  </si>
  <si>
    <t>Ic,lot 6 dynamique (A+B+C+D)</t>
  </si>
  <si>
    <t>Lot 7 Revêts des sols murs plafonds</t>
  </si>
  <si>
    <t>Ic,lot 7 dynamique (A+B+C+D)</t>
  </si>
  <si>
    <t>Lot 8 CVC</t>
  </si>
  <si>
    <t>Ic,lot 8 dynamique (A+B+C+D)</t>
  </si>
  <si>
    <t>Lot 9 Install sanitaires</t>
  </si>
  <si>
    <t>Ic,lot 9 dynamique (A+B+C+D)</t>
  </si>
  <si>
    <t>Lot 10 Réseaux énergie (courant fort)</t>
  </si>
  <si>
    <t>Ic,lot 10 dynamique (A+B+C+D)</t>
  </si>
  <si>
    <t>Lot 11 Réseaux comm (courant faible)</t>
  </si>
  <si>
    <t>Ic,lot 11 dynamique (A+B+C+D)</t>
  </si>
  <si>
    <t>Lot 12 Ascenseurs et transport intérieur</t>
  </si>
  <si>
    <t>Ic,lot 12 dynamique (A+B+C+D)</t>
  </si>
  <si>
    <t>Lot 13 Production locale d'électricité</t>
  </si>
  <si>
    <t>Ic,lot 13 dynamique (A+B+C+D)</t>
  </si>
  <si>
    <t>Lot 8.7</t>
  </si>
  <si>
    <t>Ic,lot 8.7 dynamique (A+B+C+D)</t>
  </si>
  <si>
    <t>Autres indicateurs carbone</t>
  </si>
  <si>
    <t>Ic,DED (kgeq CO2/m²SREF)</t>
  </si>
  <si>
    <t>Stockage carbone biogénique bâtiment (StockC)</t>
  </si>
  <si>
    <t>Module D</t>
  </si>
  <si>
    <t>Ic énergie (kgeq CO2/m²SREF)</t>
  </si>
  <si>
    <t>Ic chantier (kgeq CO2/m²SREF)</t>
  </si>
  <si>
    <t>Ic eau (kgeq CO2/m²SREF)</t>
  </si>
  <si>
    <t>Ic bâtiment (kgeq CO2/m²SREF)</t>
  </si>
  <si>
    <t>Eges composants A (kg eq CO2/m²SREF)</t>
  </si>
  <si>
    <t>Eges composants B (kg eq CO2/m²SREF)</t>
  </si>
  <si>
    <t>Max lot 1 (kg eq CO2 / m²SREF)</t>
  </si>
  <si>
    <t>Max lot 2 (kg eq CO2 / m²SREF)</t>
  </si>
  <si>
    <t>Forfait lot 10 (kg eq CO2 / m²SREF)</t>
  </si>
  <si>
    <t>Forfait lot 11 (kg eq CO2 / m²SREF)</t>
  </si>
  <si>
    <t>Forfait lot 8.1 (kg eq CO2 / m²SREF)</t>
  </si>
  <si>
    <t>DE Optim</t>
  </si>
  <si>
    <t>2nd oeuvre &amp; CEMIII &amp; CVC</t>
  </si>
  <si>
    <t>2nd oeuvre &amp; CEMIII</t>
  </si>
  <si>
    <t>DE Optim &amp; 2nd oeuvre &amp; CEMIII*</t>
  </si>
  <si>
    <t>Total</t>
  </si>
  <si>
    <t>moyenne</t>
  </si>
  <si>
    <t>mediane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</si>
</sst>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 m3/h&quot;"/>
  </numFmts>
  <fonts count="23">
    <font>
      <sz val="11"/>
      <color theme="1"/>
      <name val="Arial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sz val="8"/>
      <color theme="1"/>
      <name val="Marianne"/>
      <family val="3"/>
    </font>
    <font>
      <b/>
      <sz val="8"/>
      <color rgb="FF000000"/>
      <name val="Marianne"/>
      <family val="3"/>
    </font>
    <font>
      <b/>
      <sz val="8"/>
      <color theme="1"/>
      <name val="Marianne"/>
      <family val="3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4"/>
      <name val="Calibri"/>
      <family val="2"/>
    </font>
    <font>
      <sz val="11"/>
      <color rgb="FFFF0000"/>
      <name val="Calibri"/>
      <family val="2"/>
    </font>
    <font>
      <sz val="11"/>
      <color theme="0" tint="-0.34998626667073579"/>
      <name val="Calibri"/>
      <family val="2"/>
    </font>
    <font>
      <b/>
      <sz val="11"/>
      <color rgb="FFC00000"/>
      <name val="Calibri"/>
      <family val="2"/>
    </font>
    <font>
      <sz val="12"/>
      <color theme="1"/>
      <name val="Aptos"/>
      <family val="2"/>
    </font>
    <font>
      <b/>
      <sz val="9"/>
      <color rgb="FFC00000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ajor"/>
    </font>
    <font>
      <sz val="11"/>
      <name val="Arial"/>
    </font>
    <font>
      <sz val="11"/>
      <color theme="1"/>
      <name val="Calibri"/>
      <family val="2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DEEAF6"/>
      </patternFill>
    </fill>
    <fill>
      <patternFill patternType="solid">
        <fgColor theme="5" tint="0.5999938962981048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  <bgColor theme="0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BE4D5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1"/>
    <xf numFmtId="0" fontId="2" fillId="0" borderId="1"/>
    <xf numFmtId="0" fontId="2" fillId="0" borderId="1"/>
    <xf numFmtId="0" fontId="2" fillId="0" borderId="1"/>
  </cellStyleXfs>
  <cellXfs count="136">
    <xf numFmtId="0" fontId="0" fillId="0" borderId="0" xfId="0"/>
    <xf numFmtId="164" fontId="0" fillId="0" borderId="0" xfId="0" applyNumberFormat="1"/>
    <xf numFmtId="0" fontId="0" fillId="0" borderId="16" xfId="0" applyBorder="1"/>
    <xf numFmtId="0" fontId="4" fillId="0" borderId="1" xfId="1"/>
    <xf numFmtId="164" fontId="4" fillId="0" borderId="1" xfId="1" applyNumberFormat="1"/>
    <xf numFmtId="0" fontId="1" fillId="2" borderId="13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3" fillId="8" borderId="17" xfId="1" applyFont="1" applyFill="1" applyBorder="1" applyAlignment="1">
      <alignment vertical="center" wrapText="1"/>
    </xf>
    <xf numFmtId="0" fontId="1" fillId="6" borderId="2" xfId="1" applyFont="1" applyFill="1" applyBorder="1" applyAlignment="1">
      <alignment vertical="center"/>
    </xf>
    <xf numFmtId="0" fontId="1" fillId="6" borderId="3" xfId="1" applyFont="1" applyFill="1" applyBorder="1" applyAlignment="1">
      <alignment vertical="center"/>
    </xf>
    <xf numFmtId="0" fontId="1" fillId="6" borderId="4" xfId="1" applyFont="1" applyFill="1" applyBorder="1" applyAlignment="1">
      <alignment vertical="center"/>
    </xf>
    <xf numFmtId="0" fontId="1" fillId="2" borderId="9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right" vertical="center"/>
    </xf>
    <xf numFmtId="0" fontId="1" fillId="2" borderId="5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left" vertical="center" wrapText="1"/>
    </xf>
    <xf numFmtId="0" fontId="1" fillId="8" borderId="5" xfId="1" applyFont="1" applyFill="1" applyBorder="1" applyAlignment="1">
      <alignment horizontal="left" vertical="center"/>
    </xf>
    <xf numFmtId="0" fontId="4" fillId="7" borderId="1" xfId="1" applyFill="1"/>
    <xf numFmtId="164" fontId="4" fillId="7" borderId="1" xfId="1" applyNumberFormat="1" applyFill="1"/>
    <xf numFmtId="0" fontId="1" fillId="9" borderId="19" xfId="1" applyFont="1" applyFill="1" applyBorder="1" applyAlignment="1">
      <alignment horizontal="center" vertical="center" wrapText="1"/>
    </xf>
    <xf numFmtId="0" fontId="1" fillId="9" borderId="20" xfId="1" applyFont="1" applyFill="1" applyBorder="1" applyAlignment="1">
      <alignment horizontal="left" vertical="center" wrapText="1"/>
    </xf>
    <xf numFmtId="0" fontId="3" fillId="0" borderId="1" xfId="1" applyFont="1" applyAlignment="1">
      <alignment vertical="center" wrapText="1"/>
    </xf>
    <xf numFmtId="0" fontId="1" fillId="0" borderId="4" xfId="1" applyFont="1" applyBorder="1" applyAlignment="1">
      <alignment vertical="center"/>
    </xf>
    <xf numFmtId="0" fontId="2" fillId="0" borderId="1" xfId="1" applyFont="1"/>
    <xf numFmtId="0" fontId="7" fillId="0" borderId="1" xfId="1" applyFont="1" applyAlignment="1">
      <alignment wrapText="1"/>
    </xf>
    <xf numFmtId="0" fontId="5" fillId="0" borderId="1" xfId="1" applyFont="1" applyAlignment="1">
      <alignment wrapText="1"/>
    </xf>
    <xf numFmtId="0" fontId="9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wrapText="1"/>
    </xf>
    <xf numFmtId="0" fontId="6" fillId="0" borderId="16" xfId="1" applyFont="1" applyBorder="1" applyAlignment="1">
      <alignment horizontal="left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10" borderId="16" xfId="3" applyFont="1" applyFill="1" applyBorder="1" applyAlignment="1">
      <alignment horizontal="left" vertical="center" wrapText="1"/>
    </xf>
    <xf numFmtId="0" fontId="10" fillId="10" borderId="16" xfId="3" applyFont="1" applyFill="1" applyBorder="1" applyAlignment="1">
      <alignment horizontal="right" vertical="center" wrapText="1"/>
    </xf>
    <xf numFmtId="0" fontId="10" fillId="11" borderId="16" xfId="3" applyFont="1" applyFill="1" applyBorder="1" applyAlignment="1">
      <alignment horizontal="left" vertical="center" wrapText="1"/>
    </xf>
    <xf numFmtId="0" fontId="10" fillId="11" borderId="16" xfId="3" applyFont="1" applyFill="1" applyBorder="1" applyAlignment="1">
      <alignment horizontal="right" vertical="center" wrapText="1"/>
    </xf>
    <xf numFmtId="0" fontId="11" fillId="10" borderId="16" xfId="3" applyFont="1" applyFill="1" applyBorder="1" applyAlignment="1">
      <alignment horizontal="right" vertical="center" wrapText="1"/>
    </xf>
    <xf numFmtId="0" fontId="10" fillId="10" borderId="16" xfId="3" applyFont="1" applyFill="1" applyBorder="1" applyAlignment="1">
      <alignment vertical="center" wrapText="1"/>
    </xf>
    <xf numFmtId="0" fontId="11" fillId="13" borderId="16" xfId="3" applyFont="1" applyFill="1" applyBorder="1" applyAlignment="1">
      <alignment horizontal="left" vertical="center" wrapText="1"/>
    </xf>
    <xf numFmtId="0" fontId="10" fillId="0" borderId="16" xfId="3" applyFont="1" applyBorder="1" applyAlignment="1">
      <alignment vertical="center" wrapText="1"/>
    </xf>
    <xf numFmtId="0" fontId="10" fillId="13" borderId="16" xfId="3" applyFont="1" applyFill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14" borderId="16" xfId="3" applyFont="1" applyFill="1" applyBorder="1" applyAlignment="1">
      <alignment horizontal="left" vertical="center" wrapText="1"/>
    </xf>
    <xf numFmtId="0" fontId="10" fillId="13" borderId="16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9" borderId="17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4" xfId="0" applyBorder="1"/>
    <xf numFmtId="0" fontId="0" fillId="0" borderId="25" xfId="0" applyBorder="1"/>
    <xf numFmtId="0" fontId="1" fillId="2" borderId="26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/>
    <xf numFmtId="0" fontId="16" fillId="0" borderId="16" xfId="0" applyFont="1" applyBorder="1" applyAlignment="1">
      <alignment vertical="center"/>
    </xf>
    <xf numFmtId="0" fontId="11" fillId="10" borderId="16" xfId="0" applyFont="1" applyFill="1" applyBorder="1" applyAlignment="1">
      <alignment horizontal="center" vertical="center" wrapText="1"/>
    </xf>
    <xf numFmtId="0" fontId="1" fillId="10" borderId="16" xfId="0" quotePrefix="1" applyFont="1" applyFill="1" applyBorder="1" applyAlignment="1">
      <alignment horizontal="center" vertical="center" wrapText="1"/>
    </xf>
    <xf numFmtId="0" fontId="11" fillId="10" borderId="16" xfId="0" quotePrefix="1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13" fillId="13" borderId="16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/>
    </xf>
    <xf numFmtId="0" fontId="13" fillId="13" borderId="16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165" fontId="10" fillId="13" borderId="16" xfId="0" applyNumberFormat="1" applyFont="1" applyFill="1" applyBorder="1" applyAlignment="1">
      <alignment horizontal="center" vertical="center" wrapText="1"/>
    </xf>
    <xf numFmtId="0" fontId="15" fillId="13" borderId="16" xfId="0" applyFont="1" applyFill="1" applyBorder="1" applyAlignment="1">
      <alignment horizontal="center" vertical="center"/>
    </xf>
    <xf numFmtId="0" fontId="17" fillId="15" borderId="16" xfId="0" applyFont="1" applyFill="1" applyBorder="1" applyAlignment="1">
      <alignment horizontal="center" vertical="center" wrapText="1" readingOrder="1"/>
    </xf>
    <xf numFmtId="0" fontId="10" fillId="16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wrapText="1"/>
    </xf>
    <xf numFmtId="0" fontId="3" fillId="8" borderId="13" xfId="1" applyFont="1" applyFill="1" applyBorder="1" applyAlignment="1">
      <alignment horizontal="center" vertical="center" wrapText="1"/>
    </xf>
    <xf numFmtId="0" fontId="3" fillId="8" borderId="18" xfId="1" applyFont="1" applyFill="1" applyBorder="1" applyAlignment="1">
      <alignment horizontal="center" vertical="center" wrapText="1"/>
    </xf>
    <xf numFmtId="0" fontId="3" fillId="8" borderId="17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" xfId="1" applyFont="1" applyFill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" xfId="1" applyFont="1" applyFill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wrapText="1"/>
    </xf>
    <xf numFmtId="0" fontId="1" fillId="3" borderId="18" xfId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0" fillId="17" borderId="11" xfId="0" applyFill="1" applyBorder="1"/>
    <xf numFmtId="0" fontId="0" fillId="17" borderId="33" xfId="0" applyFill="1" applyBorder="1"/>
    <xf numFmtId="0" fontId="0" fillId="17" borderId="0" xfId="0" applyFill="1"/>
    <xf numFmtId="0" fontId="11" fillId="10" borderId="34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0" fillId="18" borderId="35" xfId="0" applyFont="1" applyFill="1" applyBorder="1" applyAlignment="1">
      <alignment horizontal="right" vertical="center" wrapText="1"/>
    </xf>
    <xf numFmtId="0" fontId="11" fillId="18" borderId="36" xfId="0" applyFont="1" applyFill="1" applyBorder="1" applyAlignment="1">
      <alignment horizontal="left" vertical="center"/>
    </xf>
    <xf numFmtId="1" fontId="19" fillId="0" borderId="0" xfId="0" applyNumberFormat="1" applyFont="1"/>
    <xf numFmtId="1" fontId="0" fillId="0" borderId="0" xfId="0" applyNumberFormat="1"/>
    <xf numFmtId="0" fontId="10" fillId="18" borderId="13" xfId="0" applyFont="1" applyFill="1" applyBorder="1" applyAlignment="1">
      <alignment horizontal="center" vertical="center"/>
    </xf>
    <xf numFmtId="0" fontId="10" fillId="18" borderId="7" xfId="0" applyFont="1" applyFill="1" applyBorder="1" applyAlignment="1">
      <alignment vertical="center"/>
    </xf>
    <xf numFmtId="0" fontId="10" fillId="18" borderId="10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vertical="center"/>
    </xf>
    <xf numFmtId="0" fontId="10" fillId="18" borderId="37" xfId="0" applyFont="1" applyFill="1" applyBorder="1" applyAlignment="1">
      <alignment horizontal="center" vertical="center"/>
    </xf>
    <xf numFmtId="0" fontId="10" fillId="18" borderId="6" xfId="0" applyFont="1" applyFill="1" applyBorder="1" applyAlignment="1">
      <alignment vertical="center"/>
    </xf>
    <xf numFmtId="0" fontId="8" fillId="19" borderId="38" xfId="0" applyFont="1" applyFill="1" applyBorder="1" applyAlignment="1">
      <alignment horizontal="center" vertical="center"/>
    </xf>
    <xf numFmtId="0" fontId="10" fillId="20" borderId="39" xfId="0" applyFont="1" applyFill="1" applyBorder="1" applyAlignment="1">
      <alignment vertical="center"/>
    </xf>
    <xf numFmtId="0" fontId="8" fillId="19" borderId="33" xfId="0" applyFont="1" applyFill="1" applyBorder="1" applyAlignment="1">
      <alignment horizontal="center" vertical="center"/>
    </xf>
    <xf numFmtId="0" fontId="10" fillId="20" borderId="33" xfId="0" applyFont="1" applyFill="1" applyBorder="1" applyAlignment="1">
      <alignment vertical="center"/>
    </xf>
    <xf numFmtId="0" fontId="11" fillId="21" borderId="39" xfId="0" applyFont="1" applyFill="1" applyBorder="1" applyAlignment="1">
      <alignment horizontal="left" vertical="center"/>
    </xf>
    <xf numFmtId="0" fontId="10" fillId="21" borderId="39" xfId="0" applyFont="1" applyFill="1" applyBorder="1" applyAlignment="1">
      <alignment horizontal="left" vertical="center"/>
    </xf>
    <xf numFmtId="1" fontId="20" fillId="0" borderId="1" xfId="4" applyNumberFormat="1" applyFont="1"/>
    <xf numFmtId="0" fontId="10" fillId="21" borderId="40" xfId="0" applyFont="1" applyFill="1" applyBorder="1" applyAlignment="1">
      <alignment horizontal="left" vertical="center"/>
    </xf>
    <xf numFmtId="0" fontId="8" fillId="19" borderId="33" xfId="0" applyFont="1" applyFill="1" applyBorder="1" applyAlignment="1">
      <alignment horizontal="center" vertical="center"/>
    </xf>
    <xf numFmtId="1" fontId="21" fillId="0" borderId="0" xfId="0" applyNumberFormat="1" applyFont="1"/>
    <xf numFmtId="0" fontId="22" fillId="10" borderId="41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2" fontId="0" fillId="0" borderId="0" xfId="0" applyNumberFormat="1"/>
    <xf numFmtId="0" fontId="10" fillId="21" borderId="1" xfId="0" applyFont="1" applyFill="1" applyBorder="1" applyAlignment="1">
      <alignment horizontal="left" vertical="center"/>
    </xf>
  </cellXfs>
  <cellStyles count="5">
    <cellStyle name="Normal" xfId="0" builtinId="0"/>
    <cellStyle name="Normal 10 3" xfId="4"/>
    <cellStyle name="Normal 2" xfId="1"/>
    <cellStyle name="Normal 3" xfId="2"/>
    <cellStyle name="Normal 6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640000"/>
      <color rgb="FFFFC8C8"/>
      <color rgb="FFFF6464"/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36" Type="http://schemas.openxmlformats.org/officeDocument/2006/relationships/customXml" Target="../customXml/item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7</xdr:col>
      <xdr:colOff>621229</xdr:colOff>
      <xdr:row>18</xdr:row>
      <xdr:rowOff>136894</xdr:rowOff>
    </xdr:to>
    <xdr:pic>
      <xdr:nvPicPr>
        <xdr:cNvPr id="3" name="Image 8">
          <a:extLst>
            <a:ext uri="{FF2B5EF4-FFF2-40B4-BE49-F238E27FC236}">
              <a16:creationId xmlns:a16="http://schemas.microsoft.com/office/drawing/2014/main" id="{B32A2DF0-2425-E2F4-6728-53AEF3927705}"/>
            </a:ext>
            <a:ext uri="{147F2762-F138-4A5C-976F-8EAC2B608ADB}">
              <a16:predDERef xmlns:a16="http://schemas.microsoft.com/office/drawing/2014/main" pred="{15B3C8E4-F4D2-4B5E-9976-2BF40D0A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810000"/>
          <a:ext cx="6907729" cy="2041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2009775</xdr:colOff>
      <xdr:row>62</xdr:row>
      <xdr:rowOff>57150</xdr:rowOff>
    </xdr:from>
    <xdr:to>
      <xdr:col>6</xdr:col>
      <xdr:colOff>249754</xdr:colOff>
      <xdr:row>70</xdr:row>
      <xdr:rowOff>575044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B32A2DF0-2425-E2F4-6728-53AEF3927705}"/>
            </a:ext>
            <a:ext uri="{147F2762-F138-4A5C-976F-8EAC2B608ADB}">
              <a16:predDERef xmlns:a16="http://schemas.microsoft.com/office/drawing/2014/main" pred="{15B3C8E4-F4D2-4B5E-9976-2BF40D0A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20059650"/>
          <a:ext cx="6907729" cy="2041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704850</xdr:colOff>
      <xdr:row>62</xdr:row>
      <xdr:rowOff>66675</xdr:rowOff>
    </xdr:from>
    <xdr:to>
      <xdr:col>11</xdr:col>
      <xdr:colOff>1326079</xdr:colOff>
      <xdr:row>70</xdr:row>
      <xdr:rowOff>584569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B32A2DF0-2425-E2F4-6728-53AEF3927705}"/>
            </a:ext>
            <a:ext uri="{147F2762-F138-4A5C-976F-8EAC2B608ADB}">
              <a16:predDERef xmlns:a16="http://schemas.microsoft.com/office/drawing/2014/main" pred="{15B3C8E4-F4D2-4B5E-9976-2BF40D0A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1100" y="20069175"/>
          <a:ext cx="6907729" cy="2041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734786</xdr:colOff>
      <xdr:row>62</xdr:row>
      <xdr:rowOff>149679</xdr:rowOff>
    </xdr:from>
    <xdr:to>
      <xdr:col>23</xdr:col>
      <xdr:colOff>1356014</xdr:colOff>
      <xdr:row>70</xdr:row>
      <xdr:rowOff>667573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B32A2DF0-2425-E2F4-6728-53AEF3927705}"/>
            </a:ext>
            <a:ext uri="{147F2762-F138-4A5C-976F-8EAC2B608ADB}">
              <a16:predDERef xmlns:a16="http://schemas.microsoft.com/office/drawing/2014/main" pred="{15B3C8E4-F4D2-4B5E-9976-2BF40D0A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0" y="20152179"/>
          <a:ext cx="6934943" cy="2041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C1" zoomScale="85" zoomScaleNormal="85" workbookViewId="0">
      <selection activeCell="F36" sqref="F36"/>
    </sheetView>
  </sheetViews>
  <sheetFormatPr baseColWidth="10" defaultColWidth="11" defaultRowHeight="10.5"/>
  <cols>
    <col min="1" max="1" width="12.33203125" style="28" customWidth="1"/>
    <col min="2" max="2" width="39.08203125" style="28" bestFit="1" customWidth="1"/>
    <col min="3" max="3" width="37.5" style="28" customWidth="1"/>
    <col min="4" max="4" width="50" style="28" customWidth="1"/>
    <col min="5" max="5" width="29.58203125" style="28" bestFit="1" customWidth="1"/>
    <col min="6" max="6" width="14.83203125" style="28" customWidth="1"/>
    <col min="7" max="16384" width="11" style="28"/>
  </cols>
  <sheetData>
    <row r="1" spans="1:6" s="27" customFormat="1" ht="35.25" customHeight="1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</row>
    <row r="2" spans="1:6" ht="14.5">
      <c r="A2" s="29" t="s">
        <v>216</v>
      </c>
      <c r="B2" s="29" t="s">
        <v>149</v>
      </c>
      <c r="C2" s="29" t="s">
        <v>6</v>
      </c>
      <c r="D2" s="30"/>
      <c r="E2" s="30"/>
      <c r="F2" s="30" t="s">
        <v>7</v>
      </c>
    </row>
    <row r="3" spans="1:6" ht="58">
      <c r="A3" s="29" t="s">
        <v>216</v>
      </c>
      <c r="B3" s="29" t="s">
        <v>159</v>
      </c>
      <c r="C3" s="30" t="s">
        <v>160</v>
      </c>
      <c r="D3" s="29" t="s">
        <v>161</v>
      </c>
      <c r="E3" s="29" t="s">
        <v>162</v>
      </c>
      <c r="F3" s="30" t="s">
        <v>8</v>
      </c>
    </row>
    <row r="4" spans="1:6" ht="29">
      <c r="A4" s="29" t="s">
        <v>216</v>
      </c>
      <c r="B4" s="29" t="s">
        <v>220</v>
      </c>
      <c r="C4" s="30" t="s">
        <v>163</v>
      </c>
      <c r="D4" s="29" t="s">
        <v>164</v>
      </c>
      <c r="E4" s="29" t="s">
        <v>162</v>
      </c>
      <c r="F4" s="30" t="s">
        <v>8</v>
      </c>
    </row>
    <row r="5" spans="1:6" ht="14.5">
      <c r="A5" s="29" t="s">
        <v>216</v>
      </c>
      <c r="B5" s="29" t="s">
        <v>165</v>
      </c>
      <c r="C5" s="30" t="s">
        <v>166</v>
      </c>
      <c r="D5" s="29" t="s">
        <v>167</v>
      </c>
      <c r="E5" s="29" t="s">
        <v>162</v>
      </c>
      <c r="F5" s="30" t="s">
        <v>8</v>
      </c>
    </row>
    <row r="6" spans="1:6" ht="29">
      <c r="A6" s="29" t="s">
        <v>216</v>
      </c>
      <c r="B6" s="29" t="s">
        <v>168</v>
      </c>
      <c r="C6" s="29" t="s">
        <v>169</v>
      </c>
      <c r="D6" s="31" t="s">
        <v>167</v>
      </c>
      <c r="E6" s="30" t="s">
        <v>162</v>
      </c>
      <c r="F6" s="30" t="s">
        <v>8</v>
      </c>
    </row>
    <row r="7" spans="1:6" ht="14.5">
      <c r="A7" s="29" t="s">
        <v>217</v>
      </c>
      <c r="B7" s="29" t="s">
        <v>150</v>
      </c>
      <c r="C7" s="30" t="s">
        <v>6</v>
      </c>
      <c r="D7" s="29"/>
      <c r="E7" s="29"/>
      <c r="F7" s="30" t="s">
        <v>7</v>
      </c>
    </row>
    <row r="8" spans="1:6" ht="29">
      <c r="A8" s="29" t="s">
        <v>217</v>
      </c>
      <c r="B8" s="29" t="s">
        <v>152</v>
      </c>
      <c r="C8" s="30" t="s">
        <v>153</v>
      </c>
      <c r="D8" s="29" t="s">
        <v>154</v>
      </c>
      <c r="E8" s="29" t="s">
        <v>155</v>
      </c>
      <c r="F8" s="30" t="s">
        <v>7</v>
      </c>
    </row>
    <row r="9" spans="1:6" ht="29">
      <c r="A9" s="29" t="s">
        <v>217</v>
      </c>
      <c r="B9" s="29" t="s">
        <v>156</v>
      </c>
      <c r="C9" s="30" t="s">
        <v>157</v>
      </c>
      <c r="D9" s="29" t="s">
        <v>158</v>
      </c>
      <c r="E9" s="29" t="s">
        <v>155</v>
      </c>
      <c r="F9" s="30" t="s">
        <v>7</v>
      </c>
    </row>
    <row r="10" spans="1:6" ht="14.5">
      <c r="A10" s="29" t="s">
        <v>217</v>
      </c>
      <c r="B10" s="29" t="s">
        <v>170</v>
      </c>
      <c r="C10" s="29" t="s">
        <v>166</v>
      </c>
      <c r="D10" s="31" t="s">
        <v>167</v>
      </c>
      <c r="E10" s="30" t="s">
        <v>155</v>
      </c>
      <c r="F10" s="30" t="s">
        <v>8</v>
      </c>
    </row>
    <row r="11" spans="1:6" ht="29">
      <c r="A11" s="29" t="s">
        <v>217</v>
      </c>
      <c r="B11" s="29" t="s">
        <v>171</v>
      </c>
      <c r="C11" s="29" t="s">
        <v>169</v>
      </c>
      <c r="D11" s="31" t="s">
        <v>167</v>
      </c>
      <c r="E11" s="30" t="s">
        <v>155</v>
      </c>
      <c r="F11" s="30" t="s">
        <v>8</v>
      </c>
    </row>
    <row r="12" spans="1:6" ht="29">
      <c r="A12" s="29" t="s">
        <v>217</v>
      </c>
      <c r="B12" s="29" t="s">
        <v>178</v>
      </c>
      <c r="C12" s="29" t="s">
        <v>179</v>
      </c>
      <c r="D12" s="31" t="s">
        <v>180</v>
      </c>
      <c r="E12" s="30" t="s">
        <v>155</v>
      </c>
      <c r="F12" s="30" t="s">
        <v>9</v>
      </c>
    </row>
    <row r="13" spans="1:6" ht="29">
      <c r="A13" s="29" t="s">
        <v>217</v>
      </c>
      <c r="B13" s="29" t="s">
        <v>181</v>
      </c>
      <c r="C13" s="29" t="s">
        <v>182</v>
      </c>
      <c r="D13" s="31" t="s">
        <v>180</v>
      </c>
      <c r="E13" s="30" t="s">
        <v>155</v>
      </c>
      <c r="F13" s="30" t="s">
        <v>9</v>
      </c>
    </row>
    <row r="14" spans="1:6" ht="43.5">
      <c r="A14" s="29" t="s">
        <v>217</v>
      </c>
      <c r="B14" s="29" t="s">
        <v>183</v>
      </c>
      <c r="C14" s="29" t="s">
        <v>184</v>
      </c>
      <c r="D14" s="31" t="s">
        <v>185</v>
      </c>
      <c r="E14" s="30" t="s">
        <v>155</v>
      </c>
      <c r="F14" s="30" t="s">
        <v>9</v>
      </c>
    </row>
    <row r="15" spans="1:6" ht="29">
      <c r="A15" s="29" t="s">
        <v>217</v>
      </c>
      <c r="B15" s="29" t="s">
        <v>209</v>
      </c>
      <c r="C15" s="29" t="s">
        <v>210</v>
      </c>
      <c r="D15" s="31" t="s">
        <v>211</v>
      </c>
      <c r="E15" s="30" t="s">
        <v>155</v>
      </c>
      <c r="F15" s="30" t="s">
        <v>9</v>
      </c>
    </row>
    <row r="16" spans="1:6" ht="72.5">
      <c r="A16" s="29" t="s">
        <v>217</v>
      </c>
      <c r="B16" s="29" t="s">
        <v>175</v>
      </c>
      <c r="C16" s="29" t="s">
        <v>176</v>
      </c>
      <c r="D16" s="31" t="s">
        <v>177</v>
      </c>
      <c r="E16" s="30" t="s">
        <v>155</v>
      </c>
      <c r="F16" s="30" t="s">
        <v>8</v>
      </c>
    </row>
    <row r="17" spans="1:6" ht="72.5">
      <c r="A17" s="29" t="s">
        <v>217</v>
      </c>
      <c r="B17" s="29" t="s">
        <v>213</v>
      </c>
      <c r="C17" s="29" t="s">
        <v>214</v>
      </c>
      <c r="D17" s="31" t="s">
        <v>177</v>
      </c>
      <c r="E17" s="30" t="s">
        <v>155</v>
      </c>
      <c r="F17" s="30" t="s">
        <v>9</v>
      </c>
    </row>
    <row r="18" spans="1:6" ht="29">
      <c r="A18" s="29" t="s">
        <v>217</v>
      </c>
      <c r="B18" s="29" t="s">
        <v>205</v>
      </c>
      <c r="C18" s="29" t="s">
        <v>206</v>
      </c>
      <c r="D18" s="31" t="s">
        <v>219</v>
      </c>
      <c r="E18" s="30" t="s">
        <v>155</v>
      </c>
      <c r="F18" s="30" t="s">
        <v>7</v>
      </c>
    </row>
    <row r="19" spans="1:6" ht="14.5">
      <c r="A19" s="29" t="s">
        <v>218</v>
      </c>
      <c r="B19" s="29" t="s">
        <v>151</v>
      </c>
      <c r="C19" s="30" t="s">
        <v>6</v>
      </c>
      <c r="D19" s="29"/>
      <c r="E19" s="29"/>
      <c r="F19" s="30" t="s">
        <v>7</v>
      </c>
    </row>
    <row r="20" spans="1:6" ht="14.5">
      <c r="A20" s="29" t="s">
        <v>218</v>
      </c>
      <c r="B20" s="29" t="s">
        <v>172</v>
      </c>
      <c r="C20" s="29" t="s">
        <v>166</v>
      </c>
      <c r="D20" s="31" t="s">
        <v>167</v>
      </c>
      <c r="E20" s="30" t="s">
        <v>173</v>
      </c>
      <c r="F20" s="30" t="s">
        <v>8</v>
      </c>
    </row>
    <row r="21" spans="1:6" ht="29">
      <c r="A21" s="29" t="s">
        <v>218</v>
      </c>
      <c r="B21" s="29" t="s">
        <v>174</v>
      </c>
      <c r="C21" s="29" t="s">
        <v>169</v>
      </c>
      <c r="D21" s="31" t="s">
        <v>167</v>
      </c>
      <c r="E21" s="30" t="s">
        <v>173</v>
      </c>
      <c r="F21" s="30" t="s">
        <v>8</v>
      </c>
    </row>
    <row r="22" spans="1:6" ht="29">
      <c r="A22" s="29" t="s">
        <v>218</v>
      </c>
      <c r="B22" s="29" t="s">
        <v>212</v>
      </c>
      <c r="C22" s="29" t="s">
        <v>210</v>
      </c>
      <c r="D22" s="30" t="s">
        <v>211</v>
      </c>
      <c r="E22" s="30" t="s">
        <v>173</v>
      </c>
      <c r="F22" s="30" t="s">
        <v>9</v>
      </c>
    </row>
    <row r="23" spans="1:6" ht="72.5">
      <c r="A23" s="29" t="s">
        <v>218</v>
      </c>
      <c r="B23" s="29" t="s">
        <v>215</v>
      </c>
      <c r="C23" s="29" t="s">
        <v>214</v>
      </c>
      <c r="D23" s="31" t="s">
        <v>177</v>
      </c>
      <c r="E23" s="30" t="s">
        <v>173</v>
      </c>
      <c r="F23" s="30" t="s">
        <v>9</v>
      </c>
    </row>
    <row r="24" spans="1:6" ht="43.5">
      <c r="A24" s="29" t="s">
        <v>218</v>
      </c>
      <c r="B24" s="29" t="s">
        <v>186</v>
      </c>
      <c r="C24" s="29" t="s">
        <v>187</v>
      </c>
      <c r="D24" s="30" t="s">
        <v>188</v>
      </c>
      <c r="E24" s="30" t="s">
        <v>212</v>
      </c>
      <c r="F24" s="30" t="s">
        <v>9</v>
      </c>
    </row>
    <row r="25" spans="1:6" ht="29">
      <c r="A25" s="29" t="s">
        <v>218</v>
      </c>
      <c r="B25" s="29" t="s">
        <v>189</v>
      </c>
      <c r="C25" s="29" t="s">
        <v>190</v>
      </c>
      <c r="D25" s="31" t="s">
        <v>191</v>
      </c>
      <c r="E25" s="30" t="s">
        <v>212</v>
      </c>
      <c r="F25" s="30" t="s">
        <v>9</v>
      </c>
    </row>
    <row r="26" spans="1:6" ht="14.5">
      <c r="A26" s="29" t="s">
        <v>218</v>
      </c>
      <c r="B26" s="29" t="s">
        <v>192</v>
      </c>
      <c r="C26" s="29" t="s">
        <v>193</v>
      </c>
      <c r="D26" s="31" t="s">
        <v>191</v>
      </c>
      <c r="E26" s="30" t="s">
        <v>212</v>
      </c>
      <c r="F26" s="30" t="s">
        <v>9</v>
      </c>
    </row>
    <row r="27" spans="1:6" ht="14.5">
      <c r="A27" s="29" t="s">
        <v>218</v>
      </c>
      <c r="B27" s="29" t="s">
        <v>194</v>
      </c>
      <c r="C27" s="29" t="s">
        <v>195</v>
      </c>
      <c r="D27" s="31" t="s">
        <v>191</v>
      </c>
      <c r="E27" s="30" t="s">
        <v>212</v>
      </c>
      <c r="F27" s="30" t="s">
        <v>9</v>
      </c>
    </row>
    <row r="28" spans="1:6" ht="14.5">
      <c r="A28" s="29" t="s">
        <v>218</v>
      </c>
      <c r="B28" s="29" t="s">
        <v>196</v>
      </c>
      <c r="C28" s="29" t="s">
        <v>197</v>
      </c>
      <c r="D28" s="31" t="s">
        <v>191</v>
      </c>
      <c r="E28" s="30" t="s">
        <v>212</v>
      </c>
      <c r="F28" s="30" t="s">
        <v>9</v>
      </c>
    </row>
    <row r="29" spans="1:6" ht="43.5">
      <c r="A29" s="29" t="s">
        <v>218</v>
      </c>
      <c r="B29" s="29" t="s">
        <v>198</v>
      </c>
      <c r="C29" s="29" t="s">
        <v>199</v>
      </c>
      <c r="D29" s="31" t="s">
        <v>200</v>
      </c>
      <c r="E29" s="30" t="s">
        <v>212</v>
      </c>
      <c r="F29" s="30" t="s">
        <v>9</v>
      </c>
    </row>
    <row r="30" spans="1:6" ht="58">
      <c r="A30" s="29" t="s">
        <v>218</v>
      </c>
      <c r="B30" s="29" t="s">
        <v>201</v>
      </c>
      <c r="C30" s="29" t="s">
        <v>202</v>
      </c>
      <c r="D30" s="30" t="s">
        <v>200</v>
      </c>
      <c r="E30" s="30" t="s">
        <v>173</v>
      </c>
      <c r="F30" s="30" t="s">
        <v>9</v>
      </c>
    </row>
    <row r="31" spans="1:6" ht="43.5">
      <c r="A31" s="29" t="s">
        <v>218</v>
      </c>
      <c r="B31" s="29" t="s">
        <v>204</v>
      </c>
      <c r="C31" s="29" t="s">
        <v>203</v>
      </c>
      <c r="D31" s="31" t="s">
        <v>191</v>
      </c>
      <c r="E31" s="30" t="s">
        <v>212</v>
      </c>
      <c r="F31" s="30" t="s">
        <v>7</v>
      </c>
    </row>
    <row r="32" spans="1:6" ht="29">
      <c r="A32" s="29" t="s">
        <v>218</v>
      </c>
      <c r="B32" s="29" t="s">
        <v>207</v>
      </c>
      <c r="C32" s="29" t="s">
        <v>208</v>
      </c>
      <c r="D32" s="31" t="s">
        <v>38</v>
      </c>
      <c r="E32" s="30" t="s">
        <v>212</v>
      </c>
      <c r="F32" s="30" t="s">
        <v>9</v>
      </c>
    </row>
    <row r="33" spans="1:6" ht="101.5">
      <c r="A33" s="29" t="s">
        <v>216</v>
      </c>
      <c r="B33" s="29" t="s">
        <v>314</v>
      </c>
      <c r="C33" s="29" t="s">
        <v>348</v>
      </c>
      <c r="D33" s="30" t="s">
        <v>349</v>
      </c>
      <c r="E33" s="30" t="s">
        <v>162</v>
      </c>
      <c r="F33" s="30" t="s">
        <v>9</v>
      </c>
    </row>
    <row r="34" spans="1:6" ht="101.5">
      <c r="A34" s="29" t="s">
        <v>217</v>
      </c>
      <c r="B34" s="29" t="s">
        <v>347</v>
      </c>
      <c r="C34" s="29" t="s">
        <v>348</v>
      </c>
      <c r="D34" s="30" t="s">
        <v>349</v>
      </c>
      <c r="E34" s="30" t="s">
        <v>155</v>
      </c>
      <c r="F34" s="30" t="s">
        <v>9</v>
      </c>
    </row>
    <row r="35" spans="1:6" ht="101.5">
      <c r="A35" s="29" t="s">
        <v>218</v>
      </c>
      <c r="B35" s="29" t="s">
        <v>316</v>
      </c>
      <c r="C35" s="29" t="s">
        <v>348</v>
      </c>
      <c r="D35" s="30" t="s">
        <v>349</v>
      </c>
      <c r="E35" s="30" t="s">
        <v>173</v>
      </c>
      <c r="F35" s="30" t="s">
        <v>9</v>
      </c>
    </row>
    <row r="36" spans="1:6" ht="29">
      <c r="A36" s="29" t="s">
        <v>218</v>
      </c>
      <c r="B36" s="29" t="s">
        <v>308</v>
      </c>
      <c r="C36" s="81" t="s">
        <v>190</v>
      </c>
      <c r="D36" s="31" t="s">
        <v>191</v>
      </c>
      <c r="E36" s="29" t="s">
        <v>207</v>
      </c>
      <c r="F36" s="30" t="s">
        <v>9</v>
      </c>
    </row>
    <row r="37" spans="1:6" ht="29">
      <c r="A37" s="29" t="s">
        <v>218</v>
      </c>
      <c r="B37" s="29" t="s">
        <v>309</v>
      </c>
      <c r="C37" s="29" t="s">
        <v>193</v>
      </c>
      <c r="D37" s="31" t="s">
        <v>191</v>
      </c>
      <c r="E37" s="29" t="s">
        <v>207</v>
      </c>
      <c r="F37" s="30" t="s">
        <v>9</v>
      </c>
    </row>
    <row r="38" spans="1:6" ht="29">
      <c r="A38" s="29" t="s">
        <v>218</v>
      </c>
      <c r="B38" s="29" t="s">
        <v>310</v>
      </c>
      <c r="C38" s="29" t="s">
        <v>195</v>
      </c>
      <c r="D38" s="31" t="s">
        <v>191</v>
      </c>
      <c r="E38" s="29" t="s">
        <v>207</v>
      </c>
      <c r="F38" s="30" t="s">
        <v>9</v>
      </c>
    </row>
    <row r="39" spans="1:6" ht="29">
      <c r="A39" s="29" t="s">
        <v>218</v>
      </c>
      <c r="B39" s="29" t="s">
        <v>311</v>
      </c>
      <c r="C39" s="29" t="s">
        <v>197</v>
      </c>
      <c r="D39" s="31" t="s">
        <v>191</v>
      </c>
      <c r="E39" s="29" t="s">
        <v>207</v>
      </c>
      <c r="F39" s="30" t="s">
        <v>9</v>
      </c>
    </row>
    <row r="40" spans="1:6" ht="43.5">
      <c r="A40" s="29" t="s">
        <v>218</v>
      </c>
      <c r="B40" s="29" t="s">
        <v>312</v>
      </c>
      <c r="C40" s="29" t="s">
        <v>199</v>
      </c>
      <c r="D40" s="31" t="s">
        <v>200</v>
      </c>
      <c r="E40" s="29" t="s">
        <v>207</v>
      </c>
      <c r="F40" s="30" t="s">
        <v>9</v>
      </c>
    </row>
    <row r="41" spans="1:6" ht="43.5">
      <c r="A41" s="29" t="s">
        <v>218</v>
      </c>
      <c r="B41" s="29" t="s">
        <v>313</v>
      </c>
      <c r="C41" s="29" t="s">
        <v>203</v>
      </c>
      <c r="D41" s="31" t="s">
        <v>191</v>
      </c>
      <c r="E41" s="29" t="s">
        <v>207</v>
      </c>
      <c r="F41" s="30" t="s">
        <v>9</v>
      </c>
    </row>
  </sheetData>
  <autoFilter ref="A1:F32">
    <sortState ref="A2:F33">
      <sortCondition ref="B1:B33"/>
    </sortState>
  </autoFilter>
  <dataValidations count="1">
    <dataValidation type="list" allowBlank="1" showInputMessage="1" showErrorMessage="1" sqref="A7:A32 A34:A41">
      <formula1>$A$5:$A$6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4"/>
  <sheetViews>
    <sheetView topLeftCell="Y1" zoomScale="70" zoomScaleNormal="70" workbookViewId="0">
      <pane ySplit="1" topLeftCell="A44" activePane="bottomLeft" state="frozen"/>
      <selection activeCell="F36" sqref="F36"/>
      <selection pane="bottomLeft" activeCell="F36" sqref="F36"/>
    </sheetView>
  </sheetViews>
  <sheetFormatPr baseColWidth="10" defaultRowHeight="14"/>
  <cols>
    <col min="1" max="1" width="21.83203125" style="46" customWidth="1"/>
    <col min="2" max="2" width="31.25" style="46" customWidth="1"/>
    <col min="3" max="40" width="20.58203125" customWidth="1"/>
  </cols>
  <sheetData>
    <row r="1" spans="1:40" ht="29">
      <c r="A1" s="34"/>
      <c r="B1" s="35" t="s">
        <v>93</v>
      </c>
      <c r="C1" s="64" t="s">
        <v>221</v>
      </c>
      <c r="D1" s="64" t="s">
        <v>222</v>
      </c>
      <c r="E1" s="64" t="s">
        <v>223</v>
      </c>
      <c r="F1" s="65" t="s">
        <v>224</v>
      </c>
      <c r="G1" s="64" t="s">
        <v>314</v>
      </c>
      <c r="H1" s="64" t="s">
        <v>225</v>
      </c>
      <c r="I1" s="64" t="s">
        <v>226</v>
      </c>
      <c r="J1" s="64" t="s">
        <v>227</v>
      </c>
      <c r="K1" s="65" t="s">
        <v>228</v>
      </c>
      <c r="L1" s="64" t="s">
        <v>229</v>
      </c>
      <c r="M1" s="64" t="s">
        <v>230</v>
      </c>
      <c r="N1" s="64" t="s">
        <v>231</v>
      </c>
      <c r="O1" s="64" t="s">
        <v>232</v>
      </c>
      <c r="P1" s="64" t="s">
        <v>233</v>
      </c>
      <c r="Q1" s="66" t="s">
        <v>234</v>
      </c>
      <c r="R1" s="66" t="s">
        <v>235</v>
      </c>
      <c r="S1" s="64" t="s">
        <v>315</v>
      </c>
      <c r="T1" s="64" t="s">
        <v>236</v>
      </c>
      <c r="U1" s="64" t="s">
        <v>237</v>
      </c>
      <c r="V1" s="65" t="s">
        <v>238</v>
      </c>
      <c r="W1" s="64" t="s">
        <v>239</v>
      </c>
      <c r="X1" s="64" t="s">
        <v>240</v>
      </c>
      <c r="Y1" s="64" t="s">
        <v>241</v>
      </c>
      <c r="Z1" s="64" t="s">
        <v>242</v>
      </c>
      <c r="AA1" s="64" t="s">
        <v>243</v>
      </c>
      <c r="AB1" s="64" t="s">
        <v>244</v>
      </c>
      <c r="AC1" s="64" t="s">
        <v>245</v>
      </c>
      <c r="AD1" s="64" t="s">
        <v>246</v>
      </c>
      <c r="AE1" s="64" t="s">
        <v>247</v>
      </c>
      <c r="AF1" s="64" t="s">
        <v>248</v>
      </c>
      <c r="AG1" s="64" t="s">
        <v>249</v>
      </c>
      <c r="AH1" s="64" t="s">
        <v>316</v>
      </c>
      <c r="AI1" s="64" t="s">
        <v>308</v>
      </c>
      <c r="AJ1" s="64" t="s">
        <v>309</v>
      </c>
      <c r="AK1" s="64" t="s">
        <v>310</v>
      </c>
      <c r="AL1" s="64" t="s">
        <v>311</v>
      </c>
      <c r="AM1" s="64" t="s">
        <v>312</v>
      </c>
      <c r="AN1" s="64" t="s">
        <v>313</v>
      </c>
    </row>
    <row r="2" spans="1:40" ht="14.5">
      <c r="A2" s="36"/>
      <c r="B2" s="37" t="s">
        <v>94</v>
      </c>
      <c r="C2" s="67">
        <v>8755</v>
      </c>
      <c r="D2" s="68">
        <v>8755</v>
      </c>
      <c r="E2" s="67">
        <v>8755</v>
      </c>
      <c r="F2" s="68">
        <v>8755</v>
      </c>
      <c r="G2" s="67">
        <v>8755</v>
      </c>
      <c r="H2" s="68">
        <v>39041.86</v>
      </c>
      <c r="I2" s="68">
        <v>39042.86</v>
      </c>
      <c r="J2" s="68">
        <v>39041.86</v>
      </c>
      <c r="K2" s="68">
        <v>39041.86</v>
      </c>
      <c r="L2" s="68">
        <v>39041.86</v>
      </c>
      <c r="M2" s="68">
        <v>39041.86</v>
      </c>
      <c r="N2" s="68">
        <v>39042.86</v>
      </c>
      <c r="O2" s="68">
        <v>39043.86</v>
      </c>
      <c r="P2" s="68">
        <v>39044.86</v>
      </c>
      <c r="Q2" s="68">
        <v>39045.86</v>
      </c>
      <c r="R2" s="68">
        <v>39046.86</v>
      </c>
      <c r="S2" s="68">
        <v>39047.86</v>
      </c>
      <c r="T2" s="68">
        <v>42829</v>
      </c>
      <c r="U2" s="68">
        <v>42829</v>
      </c>
      <c r="V2" s="68">
        <v>42829</v>
      </c>
      <c r="W2" s="68">
        <v>42829</v>
      </c>
      <c r="X2" s="68">
        <v>42829</v>
      </c>
      <c r="Y2" s="68">
        <v>42829</v>
      </c>
      <c r="Z2" s="68">
        <v>42829</v>
      </c>
      <c r="AA2" s="68">
        <v>42829</v>
      </c>
      <c r="AB2" s="68">
        <v>42829</v>
      </c>
      <c r="AC2" s="68">
        <v>42829</v>
      </c>
      <c r="AD2" s="68">
        <v>42829</v>
      </c>
      <c r="AE2" s="68">
        <v>42829</v>
      </c>
      <c r="AF2" s="68">
        <v>42829</v>
      </c>
      <c r="AG2" s="68">
        <v>42829</v>
      </c>
      <c r="AH2" s="68">
        <v>42829</v>
      </c>
      <c r="AI2" s="68">
        <v>42829</v>
      </c>
      <c r="AJ2" s="68">
        <v>42829</v>
      </c>
      <c r="AK2" s="68">
        <v>42829</v>
      </c>
      <c r="AL2" s="68">
        <v>42829</v>
      </c>
      <c r="AM2" s="68">
        <v>42829</v>
      </c>
      <c r="AN2" s="68">
        <v>42829</v>
      </c>
    </row>
    <row r="3" spans="1:40" ht="14.5">
      <c r="A3" s="36"/>
      <c r="B3" s="37" t="s">
        <v>95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40" ht="14.5">
      <c r="A4" s="36"/>
      <c r="B4" s="37" t="s">
        <v>96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</row>
    <row r="5" spans="1:40" ht="14.5">
      <c r="A5" s="36"/>
      <c r="B5" s="37" t="s">
        <v>97</v>
      </c>
      <c r="C5" s="68" t="s">
        <v>90</v>
      </c>
      <c r="D5" s="68" t="s">
        <v>90</v>
      </c>
      <c r="E5" s="68" t="s">
        <v>90</v>
      </c>
      <c r="F5" s="68" t="s">
        <v>90</v>
      </c>
      <c r="G5" s="68" t="s">
        <v>90</v>
      </c>
      <c r="H5" s="68" t="s">
        <v>90</v>
      </c>
      <c r="I5" s="68" t="s">
        <v>90</v>
      </c>
      <c r="J5" s="68" t="s">
        <v>90</v>
      </c>
      <c r="K5" s="68" t="s">
        <v>90</v>
      </c>
      <c r="L5" s="68" t="s">
        <v>90</v>
      </c>
      <c r="M5" s="68" t="s">
        <v>90</v>
      </c>
      <c r="N5" s="68" t="s">
        <v>90</v>
      </c>
      <c r="O5" s="68" t="s">
        <v>90</v>
      </c>
      <c r="P5" s="68" t="s">
        <v>90</v>
      </c>
      <c r="Q5" s="68" t="s">
        <v>90</v>
      </c>
      <c r="R5" s="68" t="s">
        <v>90</v>
      </c>
      <c r="S5" s="68" t="s">
        <v>90</v>
      </c>
      <c r="T5" s="68" t="s">
        <v>90</v>
      </c>
      <c r="U5" s="68" t="s">
        <v>90</v>
      </c>
      <c r="V5" s="68" t="s">
        <v>90</v>
      </c>
      <c r="W5" s="68" t="s">
        <v>90</v>
      </c>
      <c r="X5" s="68" t="s">
        <v>90</v>
      </c>
      <c r="Y5" s="68" t="s">
        <v>90</v>
      </c>
      <c r="Z5" s="68" t="s">
        <v>90</v>
      </c>
      <c r="AA5" s="68" t="s">
        <v>90</v>
      </c>
      <c r="AB5" s="68" t="s">
        <v>90</v>
      </c>
      <c r="AC5" s="68" t="s">
        <v>90</v>
      </c>
      <c r="AD5" s="68" t="s">
        <v>90</v>
      </c>
      <c r="AE5" s="68" t="s">
        <v>90</v>
      </c>
      <c r="AF5" s="68" t="s">
        <v>90</v>
      </c>
      <c r="AG5" s="68" t="s">
        <v>90</v>
      </c>
      <c r="AH5" s="68" t="s">
        <v>90</v>
      </c>
      <c r="AI5" s="68" t="s">
        <v>90</v>
      </c>
      <c r="AJ5" s="68" t="s">
        <v>90</v>
      </c>
      <c r="AK5" s="68" t="s">
        <v>90</v>
      </c>
      <c r="AL5" s="68" t="s">
        <v>90</v>
      </c>
      <c r="AM5" s="68" t="s">
        <v>90</v>
      </c>
      <c r="AN5" s="68" t="s">
        <v>90</v>
      </c>
    </row>
    <row r="6" spans="1:40" ht="14.5">
      <c r="A6" s="36"/>
      <c r="B6" s="37" t="s">
        <v>32</v>
      </c>
      <c r="C6" s="68" t="s">
        <v>317</v>
      </c>
      <c r="D6" s="68" t="s">
        <v>317</v>
      </c>
      <c r="E6" s="68" t="s">
        <v>317</v>
      </c>
      <c r="F6" s="68" t="s">
        <v>317</v>
      </c>
      <c r="G6" s="68" t="s">
        <v>317</v>
      </c>
      <c r="H6" s="68" t="s">
        <v>317</v>
      </c>
      <c r="I6" s="68" t="s">
        <v>317</v>
      </c>
      <c r="J6" s="68" t="s">
        <v>317</v>
      </c>
      <c r="K6" s="68" t="s">
        <v>317</v>
      </c>
      <c r="L6" s="68" t="s">
        <v>317</v>
      </c>
      <c r="M6" s="68" t="s">
        <v>317</v>
      </c>
      <c r="N6" s="68" t="s">
        <v>317</v>
      </c>
      <c r="O6" s="68" t="s">
        <v>317</v>
      </c>
      <c r="P6" s="68" t="s">
        <v>317</v>
      </c>
      <c r="Q6" s="68" t="s">
        <v>317</v>
      </c>
      <c r="R6" s="68" t="s">
        <v>317</v>
      </c>
      <c r="S6" s="68" t="s">
        <v>317</v>
      </c>
      <c r="T6" s="68" t="s">
        <v>317</v>
      </c>
      <c r="U6" s="68" t="s">
        <v>317</v>
      </c>
      <c r="V6" s="68" t="s">
        <v>317</v>
      </c>
      <c r="W6" s="68" t="s">
        <v>317</v>
      </c>
      <c r="X6" s="68" t="s">
        <v>317</v>
      </c>
      <c r="Y6" s="68" t="s">
        <v>317</v>
      </c>
      <c r="Z6" s="68" t="s">
        <v>317</v>
      </c>
      <c r="AA6" s="68" t="s">
        <v>317</v>
      </c>
      <c r="AB6" s="68" t="s">
        <v>317</v>
      </c>
      <c r="AC6" s="68" t="s">
        <v>317</v>
      </c>
      <c r="AD6" s="68" t="s">
        <v>317</v>
      </c>
      <c r="AE6" s="68" t="s">
        <v>317</v>
      </c>
      <c r="AF6" s="68" t="s">
        <v>317</v>
      </c>
      <c r="AG6" s="68" t="s">
        <v>317</v>
      </c>
      <c r="AH6" s="68" t="s">
        <v>317</v>
      </c>
      <c r="AI6" s="68" t="s">
        <v>317</v>
      </c>
      <c r="AJ6" s="68" t="s">
        <v>317</v>
      </c>
      <c r="AK6" s="68" t="s">
        <v>317</v>
      </c>
      <c r="AL6" s="68" t="s">
        <v>317</v>
      </c>
      <c r="AM6" s="68" t="s">
        <v>317</v>
      </c>
      <c r="AN6" s="68" t="s">
        <v>317</v>
      </c>
    </row>
    <row r="7" spans="1:40" ht="14.5">
      <c r="A7" s="36"/>
      <c r="B7" s="37" t="s">
        <v>98</v>
      </c>
      <c r="C7" s="68" t="s">
        <v>318</v>
      </c>
      <c r="D7" s="68" t="s">
        <v>318</v>
      </c>
      <c r="E7" s="68" t="s">
        <v>318</v>
      </c>
      <c r="F7" s="68" t="s">
        <v>318</v>
      </c>
      <c r="G7" s="68" t="s">
        <v>318</v>
      </c>
      <c r="H7" s="68" t="s">
        <v>318</v>
      </c>
      <c r="I7" s="68" t="s">
        <v>319</v>
      </c>
      <c r="J7" s="68" t="s">
        <v>318</v>
      </c>
      <c r="K7" s="68" t="s">
        <v>318</v>
      </c>
      <c r="L7" s="68" t="s">
        <v>318</v>
      </c>
      <c r="M7" s="68" t="s">
        <v>318</v>
      </c>
      <c r="N7" s="68" t="s">
        <v>319</v>
      </c>
      <c r="O7" s="68" t="s">
        <v>320</v>
      </c>
      <c r="P7" s="68" t="s">
        <v>321</v>
      </c>
      <c r="Q7" s="68" t="s">
        <v>322</v>
      </c>
      <c r="R7" s="68" t="s">
        <v>323</v>
      </c>
      <c r="S7" s="68" t="s">
        <v>324</v>
      </c>
      <c r="T7" s="68" t="s">
        <v>318</v>
      </c>
      <c r="U7" s="68" t="s">
        <v>318</v>
      </c>
      <c r="V7" s="68" t="s">
        <v>319</v>
      </c>
      <c r="W7" s="68" t="s">
        <v>320</v>
      </c>
      <c r="X7" s="68" t="s">
        <v>321</v>
      </c>
      <c r="Y7" s="68" t="s">
        <v>322</v>
      </c>
      <c r="Z7" s="68" t="s">
        <v>323</v>
      </c>
      <c r="AA7" s="68" t="s">
        <v>324</v>
      </c>
      <c r="AB7" s="68" t="s">
        <v>325</v>
      </c>
      <c r="AC7" s="68" t="s">
        <v>326</v>
      </c>
      <c r="AD7" s="68" t="s">
        <v>327</v>
      </c>
      <c r="AE7" s="68" t="s">
        <v>328</v>
      </c>
      <c r="AF7" s="68" t="s">
        <v>329</v>
      </c>
      <c r="AG7" s="68" t="s">
        <v>330</v>
      </c>
      <c r="AH7" s="68" t="s">
        <v>331</v>
      </c>
      <c r="AI7" s="68" t="s">
        <v>323</v>
      </c>
      <c r="AJ7" s="68" t="s">
        <v>324</v>
      </c>
      <c r="AK7" s="68" t="s">
        <v>325</v>
      </c>
      <c r="AL7" s="68" t="s">
        <v>326</v>
      </c>
      <c r="AM7" s="68" t="s">
        <v>327</v>
      </c>
      <c r="AN7" s="68" t="s">
        <v>329</v>
      </c>
    </row>
    <row r="8" spans="1:40" ht="29">
      <c r="A8" s="36"/>
      <c r="B8" s="37" t="s">
        <v>99</v>
      </c>
      <c r="C8" s="68" t="s">
        <v>332</v>
      </c>
      <c r="D8" s="68" t="s">
        <v>332</v>
      </c>
      <c r="E8" s="68" t="s">
        <v>332</v>
      </c>
      <c r="F8" s="68" t="s">
        <v>332</v>
      </c>
      <c r="G8" s="68" t="s">
        <v>332</v>
      </c>
      <c r="H8" s="68" t="s">
        <v>332</v>
      </c>
      <c r="I8" s="68" t="s">
        <v>333</v>
      </c>
      <c r="J8" s="68" t="s">
        <v>332</v>
      </c>
      <c r="K8" s="68" t="s">
        <v>332</v>
      </c>
      <c r="L8" s="68" t="s">
        <v>332</v>
      </c>
      <c r="M8" s="68" t="s">
        <v>332</v>
      </c>
      <c r="N8" s="68" t="s">
        <v>333</v>
      </c>
      <c r="O8" s="68" t="s">
        <v>334</v>
      </c>
      <c r="P8" s="68" t="s">
        <v>335</v>
      </c>
      <c r="Q8" s="68" t="s">
        <v>336</v>
      </c>
      <c r="R8" s="68" t="s">
        <v>337</v>
      </c>
      <c r="S8" s="68" t="s">
        <v>338</v>
      </c>
      <c r="T8" s="68" t="s">
        <v>332</v>
      </c>
      <c r="U8" s="68" t="s">
        <v>332</v>
      </c>
      <c r="V8" s="68" t="s">
        <v>333</v>
      </c>
      <c r="W8" s="68" t="s">
        <v>334</v>
      </c>
      <c r="X8" s="68" t="s">
        <v>335</v>
      </c>
      <c r="Y8" s="68" t="s">
        <v>336</v>
      </c>
      <c r="Z8" s="68" t="s">
        <v>337</v>
      </c>
      <c r="AA8" s="68" t="s">
        <v>338</v>
      </c>
      <c r="AB8" s="68" t="s">
        <v>339</v>
      </c>
      <c r="AC8" s="68" t="s">
        <v>340</v>
      </c>
      <c r="AD8" s="68" t="s">
        <v>341</v>
      </c>
      <c r="AE8" s="68" t="s">
        <v>342</v>
      </c>
      <c r="AF8" s="68" t="s">
        <v>343</v>
      </c>
      <c r="AG8" s="68" t="s">
        <v>344</v>
      </c>
      <c r="AH8" s="68" t="s">
        <v>345</v>
      </c>
      <c r="AI8" s="68" t="s">
        <v>337</v>
      </c>
      <c r="AJ8" s="68" t="s">
        <v>338</v>
      </c>
      <c r="AK8" s="68" t="s">
        <v>339</v>
      </c>
      <c r="AL8" s="68" t="s">
        <v>340</v>
      </c>
      <c r="AM8" s="68" t="s">
        <v>341</v>
      </c>
      <c r="AN8" s="68" t="s">
        <v>343</v>
      </c>
    </row>
    <row r="9" spans="1:40" ht="29">
      <c r="A9" s="38" t="s">
        <v>100</v>
      </c>
      <c r="B9" s="39"/>
      <c r="C9" s="64" t="str">
        <f>C$1</f>
        <v>AER_01_00_base_v9</v>
      </c>
      <c r="D9" s="64" t="str">
        <f t="shared" ref="D9:P9" si="0">D$1</f>
        <v>AER_01_03_matx_TTV50_v3_ENV</v>
      </c>
      <c r="E9" s="64" t="str">
        <f>E$1</f>
        <v>AER_01_05_DEnv_DEOpt_v4_ENV</v>
      </c>
      <c r="F9" s="64" t="str">
        <f>F$1</f>
        <v>AER_01_06_matx_basC_v5_ENV</v>
      </c>
      <c r="G9" s="64" t="str">
        <f>G$1</f>
        <v>AER_01_28_dhup_dh_NRJ</v>
      </c>
      <c r="H9" s="64" t="str">
        <f t="shared" si="0"/>
        <v>AER_02_00_base_v9</v>
      </c>
      <c r="I9" s="64" t="str">
        <f t="shared" si="0"/>
        <v>AER_02_01_stru_mixteboisbeton_v4_ENV</v>
      </c>
      <c r="J9" s="64" t="str">
        <f t="shared" si="0"/>
        <v>AER_02_07_DEnv_DEOpt_v4_ENV</v>
      </c>
      <c r="K9" s="64" t="str">
        <f>K$1</f>
        <v>AER_02_08_matx_basC_v4_ENV</v>
      </c>
      <c r="L9" s="64" t="str">
        <f>L$1</f>
        <v>AER_02_11_ete_freecooling_v3_NRJ</v>
      </c>
      <c r="M9" s="64" t="str">
        <f>M$1</f>
        <v>AER_02_12_ete_BSO_v3_NRJ</v>
      </c>
      <c r="N9" s="64" t="str">
        <f t="shared" si="0"/>
        <v>AER_02_13_ete_adiabatique_v3_NRJ</v>
      </c>
      <c r="O9" s="64" t="str">
        <f t="shared" si="0"/>
        <v>AER_02_14_perf_Bbio_v3_NRJ</v>
      </c>
      <c r="P9" s="64" t="str">
        <f t="shared" si="0"/>
        <v>AER_02_16_perf_DH_v4_ENV</v>
      </c>
      <c r="Q9" s="64" t="str">
        <f>Q$1</f>
        <v>AER_02_26_syst_PV50_v3_ENV</v>
      </c>
      <c r="R9" s="64" t="str">
        <f>R$1</f>
        <v>AER_02_02_stru_compacite_v4_ENV</v>
      </c>
      <c r="S9" s="64" t="str">
        <f>S$1</f>
        <v>AER_02_29_dhup_dh_-30toit_BSOtoit_NRJ</v>
      </c>
      <c r="T9" s="64" t="str">
        <f t="shared" ref="T9:AF9" si="1">T$1</f>
        <v>AER_03_00_base_v9</v>
      </c>
      <c r="U9" s="64" t="str">
        <f t="shared" si="1"/>
        <v>AER_03_09_DEnv_DEOpt_v4_ENV</v>
      </c>
      <c r="V9" s="64" t="str">
        <f>V$1</f>
        <v>AER_03_10_matx_basC_v4_ENV</v>
      </c>
      <c r="W9" s="64" t="str">
        <f t="shared" si="1"/>
        <v>AER_03_15_perf_Bbio_v3_NRJ</v>
      </c>
      <c r="X9" s="64" t="str">
        <f t="shared" si="1"/>
        <v>AER_03_17_perf_DH_v3_NRJ</v>
      </c>
      <c r="Y9" s="64" t="str">
        <f t="shared" si="1"/>
        <v>AER_03_18_facd_Svred_v3_NRJ</v>
      </c>
      <c r="Z9" s="64" t="str">
        <f t="shared" si="1"/>
        <v>AER_03_19_syst_rooftopBbioOpt_v5_NRJ</v>
      </c>
      <c r="AA9" s="64" t="str">
        <f t="shared" si="1"/>
        <v>AER_03_20_syst_boisBbioOpt_v3_NRJ</v>
      </c>
      <c r="AB9" s="64" t="str">
        <f t="shared" si="1"/>
        <v>AER_03_21_syst_PACROBbioOpt_v4_NRJ</v>
      </c>
      <c r="AC9" s="64" t="str">
        <f t="shared" si="1"/>
        <v>AER_03_22_syst_PACEEBbioOpt_v5_NRJ</v>
      </c>
      <c r="AD9" s="64" t="str">
        <f t="shared" si="1"/>
        <v>AER_03_23_syst_EJBbioOpt_v3_NRJ</v>
      </c>
      <c r="AE9" s="64" t="str">
        <f t="shared" si="1"/>
        <v>AER_03_24_syst_DF18_v4_NRJ</v>
      </c>
      <c r="AF9" s="64" t="str">
        <f t="shared" si="1"/>
        <v>AER_03_25_syst_PACAEBbioOpt_v4_ENV</v>
      </c>
      <c r="AG9" s="64" t="str">
        <f>AG$1</f>
        <v>AER_03_27_perf_eclairageBbioOpt_v3_NRJ</v>
      </c>
      <c r="AH9" s="64" t="str">
        <f t="shared" ref="AH9:AN9" si="2">AH$1</f>
        <v>AER_03_30_dhup_dh_NRJ</v>
      </c>
      <c r="AI9" s="64" t="str">
        <f t="shared" si="2"/>
        <v>AER_03_31_syst_rooftopBbioOptEclOpt</v>
      </c>
      <c r="AJ9" s="64" t="str">
        <f t="shared" si="2"/>
        <v>AER_03_32_syst_boisBbioOptEclOpt</v>
      </c>
      <c r="AK9" s="64" t="str">
        <f t="shared" si="2"/>
        <v>AER_03_33_syst_PACROBbioOptEclOpt</v>
      </c>
      <c r="AL9" s="64" t="str">
        <f t="shared" si="2"/>
        <v>AER_03_34_syst_PACEEOBbioOptEclOpt</v>
      </c>
      <c r="AM9" s="64" t="str">
        <f t="shared" si="2"/>
        <v>AER_03_35_syst_EJOBbioOptEclOpt</v>
      </c>
      <c r="AN9" s="64" t="str">
        <f t="shared" si="2"/>
        <v>AER_03_36_syst_ PACAEOBbioOptEclOpt</v>
      </c>
    </row>
    <row r="10" spans="1:40" ht="14.5">
      <c r="A10" s="40" t="s">
        <v>101</v>
      </c>
      <c r="B10" s="41" t="s">
        <v>102</v>
      </c>
      <c r="C10" s="69">
        <v>0.22</v>
      </c>
      <c r="D10" s="69">
        <v>0.22</v>
      </c>
      <c r="E10" s="69">
        <v>0.22</v>
      </c>
      <c r="F10" s="69">
        <v>0.22</v>
      </c>
      <c r="G10" s="69">
        <v>0.16</v>
      </c>
      <c r="H10" s="69">
        <v>0.22</v>
      </c>
      <c r="I10" s="69">
        <v>1.22</v>
      </c>
      <c r="J10" s="69">
        <v>0.22</v>
      </c>
      <c r="K10" s="69">
        <v>0.22</v>
      </c>
      <c r="L10" s="69">
        <v>0.22</v>
      </c>
      <c r="M10" s="69">
        <v>0.22</v>
      </c>
      <c r="N10" s="69">
        <v>0.22</v>
      </c>
      <c r="O10" s="69">
        <v>0.16</v>
      </c>
      <c r="P10" s="69">
        <v>0.22</v>
      </c>
      <c r="Q10" s="69">
        <v>0.22</v>
      </c>
      <c r="R10" s="69">
        <v>0.22</v>
      </c>
      <c r="S10" s="69">
        <v>0.16</v>
      </c>
      <c r="T10" s="69">
        <v>0.22</v>
      </c>
      <c r="U10" s="69">
        <v>0.22</v>
      </c>
      <c r="V10" s="69">
        <v>0.22</v>
      </c>
      <c r="W10" s="69">
        <v>0.16</v>
      </c>
      <c r="X10" s="69">
        <v>0.22</v>
      </c>
      <c r="Y10" s="69">
        <v>0.22</v>
      </c>
      <c r="Z10" s="69">
        <v>0.16</v>
      </c>
      <c r="AA10" s="69">
        <v>0.16</v>
      </c>
      <c r="AB10" s="69">
        <v>0.16</v>
      </c>
      <c r="AC10" s="69">
        <v>0.16</v>
      </c>
      <c r="AD10" s="69">
        <v>0.16</v>
      </c>
      <c r="AE10" s="69">
        <v>0.22</v>
      </c>
      <c r="AF10" s="69">
        <v>0.16</v>
      </c>
      <c r="AG10" s="69">
        <v>0.16</v>
      </c>
      <c r="AH10" s="69">
        <v>0.16</v>
      </c>
      <c r="AI10" s="69">
        <v>0.16</v>
      </c>
      <c r="AJ10" s="69">
        <v>0.16</v>
      </c>
      <c r="AK10" s="69">
        <v>0.16</v>
      </c>
      <c r="AL10" s="69">
        <v>0.16</v>
      </c>
      <c r="AM10" s="69">
        <v>0.16</v>
      </c>
      <c r="AN10" s="69">
        <v>0.16</v>
      </c>
    </row>
    <row r="11" spans="1:40" ht="14.5">
      <c r="A11" s="40"/>
      <c r="B11" s="41" t="s">
        <v>103</v>
      </c>
      <c r="C11" s="69" t="s">
        <v>250</v>
      </c>
      <c r="D11" s="69" t="s">
        <v>250</v>
      </c>
      <c r="E11" s="69" t="s">
        <v>250</v>
      </c>
      <c r="F11" s="69" t="s">
        <v>250</v>
      </c>
      <c r="G11" s="69" t="s">
        <v>250</v>
      </c>
      <c r="H11" s="69" t="s">
        <v>250</v>
      </c>
      <c r="I11" s="69" t="s">
        <v>250</v>
      </c>
      <c r="J11" s="69" t="s">
        <v>250</v>
      </c>
      <c r="K11" s="69" t="s">
        <v>250</v>
      </c>
      <c r="L11" s="69" t="s">
        <v>250</v>
      </c>
      <c r="M11" s="69" t="s">
        <v>250</v>
      </c>
      <c r="N11" s="69" t="s">
        <v>250</v>
      </c>
      <c r="O11" s="69" t="s">
        <v>250</v>
      </c>
      <c r="P11" s="69" t="s">
        <v>250</v>
      </c>
      <c r="Q11" s="69" t="s">
        <v>250</v>
      </c>
      <c r="R11" s="69" t="s">
        <v>250</v>
      </c>
      <c r="S11" s="69" t="s">
        <v>250</v>
      </c>
      <c r="T11" s="69" t="s">
        <v>250</v>
      </c>
      <c r="U11" s="69" t="s">
        <v>250</v>
      </c>
      <c r="V11" s="69" t="s">
        <v>250</v>
      </c>
      <c r="W11" s="69" t="s">
        <v>250</v>
      </c>
      <c r="X11" s="69" t="s">
        <v>250</v>
      </c>
      <c r="Y11" s="69" t="s">
        <v>250</v>
      </c>
      <c r="Z11" s="69" t="s">
        <v>250</v>
      </c>
      <c r="AA11" s="69" t="s">
        <v>250</v>
      </c>
      <c r="AB11" s="69" t="s">
        <v>250</v>
      </c>
      <c r="AC11" s="69" t="s">
        <v>250</v>
      </c>
      <c r="AD11" s="69" t="s">
        <v>250</v>
      </c>
      <c r="AE11" s="69" t="s">
        <v>250</v>
      </c>
      <c r="AF11" s="69" t="s">
        <v>250</v>
      </c>
      <c r="AG11" s="69" t="s">
        <v>250</v>
      </c>
      <c r="AH11" s="69" t="s">
        <v>250</v>
      </c>
      <c r="AI11" s="69" t="s">
        <v>250</v>
      </c>
      <c r="AJ11" s="69" t="s">
        <v>250</v>
      </c>
      <c r="AK11" s="69" t="s">
        <v>250</v>
      </c>
      <c r="AL11" s="69" t="s">
        <v>250</v>
      </c>
      <c r="AM11" s="69" t="s">
        <v>250</v>
      </c>
      <c r="AN11" s="69" t="s">
        <v>250</v>
      </c>
    </row>
    <row r="12" spans="1:40" ht="14.5">
      <c r="A12" s="42"/>
      <c r="B12" s="41" t="s">
        <v>104</v>
      </c>
      <c r="C12" s="69">
        <v>5</v>
      </c>
      <c r="D12" s="69">
        <v>5</v>
      </c>
      <c r="E12" s="69">
        <v>5</v>
      </c>
      <c r="F12" s="69">
        <v>5</v>
      </c>
      <c r="G12" s="69">
        <f>1/G10</f>
        <v>6.25</v>
      </c>
      <c r="H12" s="69">
        <v>5</v>
      </c>
      <c r="I12" s="69">
        <v>5</v>
      </c>
      <c r="J12" s="69">
        <v>5</v>
      </c>
      <c r="K12" s="69">
        <v>5</v>
      </c>
      <c r="L12" s="69">
        <v>5</v>
      </c>
      <c r="M12" s="69">
        <v>5</v>
      </c>
      <c r="N12" s="69">
        <v>5</v>
      </c>
      <c r="O12" s="69">
        <f>1/O10</f>
        <v>6.25</v>
      </c>
      <c r="P12" s="69">
        <v>5</v>
      </c>
      <c r="Q12" s="69">
        <v>5</v>
      </c>
      <c r="R12" s="69">
        <v>5</v>
      </c>
      <c r="S12" s="69">
        <f>1/S10</f>
        <v>6.25</v>
      </c>
      <c r="T12" s="69">
        <v>5</v>
      </c>
      <c r="U12" s="69">
        <v>5</v>
      </c>
      <c r="V12" s="69">
        <v>5</v>
      </c>
      <c r="W12" s="69">
        <f>1/W10</f>
        <v>6.25</v>
      </c>
      <c r="X12" s="69">
        <v>5</v>
      </c>
      <c r="Y12" s="69">
        <v>5</v>
      </c>
      <c r="Z12" s="69">
        <f>1/Z10</f>
        <v>6.25</v>
      </c>
      <c r="AA12" s="69">
        <f>1/AA10</f>
        <v>6.25</v>
      </c>
      <c r="AB12" s="69">
        <f>1/AB10</f>
        <v>6.25</v>
      </c>
      <c r="AC12" s="69">
        <f>1/AC10</f>
        <v>6.25</v>
      </c>
      <c r="AD12" s="69">
        <f>1/AD10</f>
        <v>6.25</v>
      </c>
      <c r="AE12" s="69">
        <v>5</v>
      </c>
      <c r="AF12" s="69">
        <f t="shared" ref="AF12:AN12" si="3">1/AF10</f>
        <v>6.25</v>
      </c>
      <c r="AG12" s="69">
        <f t="shared" si="3"/>
        <v>6.25</v>
      </c>
      <c r="AH12" s="69">
        <f t="shared" si="3"/>
        <v>6.25</v>
      </c>
      <c r="AI12" s="69">
        <f t="shared" si="3"/>
        <v>6.25</v>
      </c>
      <c r="AJ12" s="69">
        <f t="shared" si="3"/>
        <v>6.25</v>
      </c>
      <c r="AK12" s="69">
        <f t="shared" si="3"/>
        <v>6.25</v>
      </c>
      <c r="AL12" s="69">
        <f t="shared" si="3"/>
        <v>6.25</v>
      </c>
      <c r="AM12" s="69">
        <f t="shared" si="3"/>
        <v>6.25</v>
      </c>
      <c r="AN12" s="69">
        <f t="shared" si="3"/>
        <v>6.25</v>
      </c>
    </row>
    <row r="13" spans="1:40" ht="29">
      <c r="A13" s="40" t="s">
        <v>105</v>
      </c>
      <c r="B13" s="41" t="s">
        <v>102</v>
      </c>
      <c r="C13" s="70">
        <v>0.49</v>
      </c>
      <c r="D13" s="70">
        <v>0.49</v>
      </c>
      <c r="E13" s="70">
        <v>0.49</v>
      </c>
      <c r="F13" s="70">
        <v>0.49</v>
      </c>
      <c r="G13" s="71">
        <v>0.36</v>
      </c>
      <c r="H13" s="70">
        <v>0.49</v>
      </c>
      <c r="I13" s="70">
        <v>0.49</v>
      </c>
      <c r="J13" s="70">
        <v>0.49</v>
      </c>
      <c r="K13" s="70">
        <v>0.49</v>
      </c>
      <c r="L13" s="70">
        <v>0.49</v>
      </c>
      <c r="M13" s="70">
        <v>0.49</v>
      </c>
      <c r="N13" s="70">
        <v>0.49</v>
      </c>
      <c r="O13" s="71">
        <v>0.36</v>
      </c>
      <c r="P13" s="70">
        <v>0.49</v>
      </c>
      <c r="Q13" s="70">
        <v>0.49</v>
      </c>
      <c r="R13" s="70">
        <v>0.49</v>
      </c>
      <c r="S13" s="71">
        <v>0.36</v>
      </c>
      <c r="T13" s="70">
        <v>0.49</v>
      </c>
      <c r="U13" s="70">
        <v>0.49</v>
      </c>
      <c r="V13" s="70">
        <v>0.49</v>
      </c>
      <c r="W13" s="71">
        <v>0.36</v>
      </c>
      <c r="X13" s="70">
        <v>0.49</v>
      </c>
      <c r="Y13" s="70">
        <v>0.49</v>
      </c>
      <c r="Z13" s="70">
        <v>0.36</v>
      </c>
      <c r="AA13" s="70">
        <v>0.36</v>
      </c>
      <c r="AB13" s="70">
        <v>0.36</v>
      </c>
      <c r="AC13" s="70">
        <v>0.36</v>
      </c>
      <c r="AD13" s="70">
        <v>0.36</v>
      </c>
      <c r="AE13" s="70">
        <v>0.49</v>
      </c>
      <c r="AF13" s="70">
        <v>0.36</v>
      </c>
      <c r="AG13" s="70">
        <v>0.36</v>
      </c>
      <c r="AH13" s="71">
        <v>0.36</v>
      </c>
      <c r="AI13" s="70">
        <v>0.36</v>
      </c>
      <c r="AJ13" s="70">
        <v>0.36</v>
      </c>
      <c r="AK13" s="70">
        <v>0.36</v>
      </c>
      <c r="AL13" s="70">
        <v>0.36</v>
      </c>
      <c r="AM13" s="70">
        <v>0.36</v>
      </c>
      <c r="AN13" s="70">
        <v>0.36</v>
      </c>
    </row>
    <row r="14" spans="1:40" ht="14.5">
      <c r="A14" s="40"/>
      <c r="B14" s="41" t="s">
        <v>103</v>
      </c>
      <c r="C14" s="69" t="s">
        <v>250</v>
      </c>
      <c r="D14" s="69" t="s">
        <v>250</v>
      </c>
      <c r="E14" s="69" t="s">
        <v>250</v>
      </c>
      <c r="F14" s="69" t="s">
        <v>250</v>
      </c>
      <c r="G14" s="69" t="s">
        <v>250</v>
      </c>
      <c r="H14" s="69" t="s">
        <v>250</v>
      </c>
      <c r="I14" s="69" t="s">
        <v>250</v>
      </c>
      <c r="J14" s="69" t="s">
        <v>250</v>
      </c>
      <c r="K14" s="69" t="s">
        <v>250</v>
      </c>
      <c r="L14" s="69" t="s">
        <v>250</v>
      </c>
      <c r="M14" s="69" t="s">
        <v>250</v>
      </c>
      <c r="N14" s="69" t="s">
        <v>250</v>
      </c>
      <c r="O14" s="69" t="s">
        <v>250</v>
      </c>
      <c r="P14" s="69" t="s">
        <v>250</v>
      </c>
      <c r="Q14" s="69" t="s">
        <v>250</v>
      </c>
      <c r="R14" s="69" t="s">
        <v>250</v>
      </c>
      <c r="S14" s="69" t="s">
        <v>250</v>
      </c>
      <c r="T14" s="69" t="s">
        <v>250</v>
      </c>
      <c r="U14" s="69" t="s">
        <v>250</v>
      </c>
      <c r="V14" s="69" t="s">
        <v>250</v>
      </c>
      <c r="W14" s="69" t="s">
        <v>250</v>
      </c>
      <c r="X14" s="69" t="s">
        <v>250</v>
      </c>
      <c r="Y14" s="69" t="s">
        <v>250</v>
      </c>
      <c r="Z14" s="69" t="s">
        <v>250</v>
      </c>
      <c r="AA14" s="69" t="s">
        <v>250</v>
      </c>
      <c r="AB14" s="69" t="s">
        <v>250</v>
      </c>
      <c r="AC14" s="69" t="s">
        <v>250</v>
      </c>
      <c r="AD14" s="69" t="s">
        <v>250</v>
      </c>
      <c r="AE14" s="69" t="s">
        <v>250</v>
      </c>
      <c r="AF14" s="69" t="s">
        <v>250</v>
      </c>
      <c r="AG14" s="69" t="s">
        <v>250</v>
      </c>
      <c r="AH14" s="69" t="s">
        <v>250</v>
      </c>
      <c r="AI14" s="69" t="s">
        <v>250</v>
      </c>
      <c r="AJ14" s="69" t="s">
        <v>250</v>
      </c>
      <c r="AK14" s="69" t="s">
        <v>250</v>
      </c>
      <c r="AL14" s="69" t="s">
        <v>250</v>
      </c>
      <c r="AM14" s="69" t="s">
        <v>250</v>
      </c>
      <c r="AN14" s="69" t="s">
        <v>250</v>
      </c>
    </row>
    <row r="15" spans="1:40" ht="14.5">
      <c r="A15" s="42"/>
      <c r="B15" s="41" t="s">
        <v>104</v>
      </c>
      <c r="C15" s="70">
        <v>2.04</v>
      </c>
      <c r="D15" s="70">
        <v>2.04</v>
      </c>
      <c r="E15" s="70">
        <v>2.04</v>
      </c>
      <c r="F15" s="70">
        <v>2.04</v>
      </c>
      <c r="G15" s="69">
        <f>1/G13</f>
        <v>2.7777777777777777</v>
      </c>
      <c r="H15" s="70">
        <v>2.04</v>
      </c>
      <c r="I15" s="70">
        <v>2.04</v>
      </c>
      <c r="J15" s="70">
        <v>2.04</v>
      </c>
      <c r="K15" s="70">
        <v>2.04</v>
      </c>
      <c r="L15" s="70">
        <v>2.04</v>
      </c>
      <c r="M15" s="70">
        <v>2.04</v>
      </c>
      <c r="N15" s="70">
        <v>2.04</v>
      </c>
      <c r="O15" s="69">
        <f>1/O13</f>
        <v>2.7777777777777777</v>
      </c>
      <c r="P15" s="70">
        <v>2.04</v>
      </c>
      <c r="Q15" s="70">
        <v>2.04</v>
      </c>
      <c r="R15" s="70">
        <v>2.04</v>
      </c>
      <c r="S15" s="69">
        <f>1/S13</f>
        <v>2.7777777777777777</v>
      </c>
      <c r="T15" s="70">
        <v>2.04</v>
      </c>
      <c r="U15" s="70">
        <v>2.04</v>
      </c>
      <c r="V15" s="70">
        <v>2.04</v>
      </c>
      <c r="W15" s="69">
        <f>1/W13</f>
        <v>2.7777777777777777</v>
      </c>
      <c r="X15" s="70">
        <v>2.04</v>
      </c>
      <c r="Y15" s="70">
        <v>2.04</v>
      </c>
      <c r="Z15" s="69">
        <f>1/Z13</f>
        <v>2.7777777777777777</v>
      </c>
      <c r="AA15" s="69">
        <f>1/AA13</f>
        <v>2.7777777777777777</v>
      </c>
      <c r="AB15" s="69">
        <f>1/AB13</f>
        <v>2.7777777777777777</v>
      </c>
      <c r="AC15" s="69">
        <f>1/AC13</f>
        <v>2.7777777777777777</v>
      </c>
      <c r="AD15" s="69">
        <f>1/AD13</f>
        <v>2.7777777777777777</v>
      </c>
      <c r="AE15" s="70">
        <v>2.04</v>
      </c>
      <c r="AF15" s="69">
        <f t="shared" ref="AF15:AN15" si="4">1/AF13</f>
        <v>2.7777777777777777</v>
      </c>
      <c r="AG15" s="69">
        <f t="shared" si="4"/>
        <v>2.7777777777777777</v>
      </c>
      <c r="AH15" s="69">
        <f t="shared" si="4"/>
        <v>2.7777777777777777</v>
      </c>
      <c r="AI15" s="69">
        <f t="shared" si="4"/>
        <v>2.7777777777777777</v>
      </c>
      <c r="AJ15" s="69">
        <f t="shared" si="4"/>
        <v>2.7777777777777777</v>
      </c>
      <c r="AK15" s="69">
        <f t="shared" si="4"/>
        <v>2.7777777777777777</v>
      </c>
      <c r="AL15" s="69">
        <f t="shared" si="4"/>
        <v>2.7777777777777777</v>
      </c>
      <c r="AM15" s="69">
        <f t="shared" si="4"/>
        <v>2.7777777777777777</v>
      </c>
      <c r="AN15" s="69">
        <f t="shared" si="4"/>
        <v>2.7777777777777777</v>
      </c>
    </row>
    <row r="16" spans="1:40" ht="14.5">
      <c r="A16" s="40" t="s">
        <v>106</v>
      </c>
      <c r="B16" s="41" t="s">
        <v>102</v>
      </c>
      <c r="C16" s="72">
        <v>0.2</v>
      </c>
      <c r="D16" s="72">
        <v>0.2</v>
      </c>
      <c r="E16" s="72">
        <v>0.2</v>
      </c>
      <c r="F16" s="72">
        <v>0.2</v>
      </c>
      <c r="G16" s="73">
        <v>0.13</v>
      </c>
      <c r="H16" s="72">
        <v>0.2</v>
      </c>
      <c r="I16" s="72">
        <v>0.2</v>
      </c>
      <c r="J16" s="72">
        <v>0.2</v>
      </c>
      <c r="K16" s="72">
        <v>0.2</v>
      </c>
      <c r="L16" s="72">
        <v>0.2</v>
      </c>
      <c r="M16" s="72">
        <v>0.2</v>
      </c>
      <c r="N16" s="72">
        <v>0.2</v>
      </c>
      <c r="O16" s="73">
        <v>0.13</v>
      </c>
      <c r="P16" s="72">
        <v>0.2</v>
      </c>
      <c r="Q16" s="72">
        <v>0.2</v>
      </c>
      <c r="R16" s="72">
        <v>0.2</v>
      </c>
      <c r="S16" s="73">
        <v>0.13</v>
      </c>
      <c r="T16" s="72">
        <v>0.2</v>
      </c>
      <c r="U16" s="72">
        <v>0.2</v>
      </c>
      <c r="V16" s="72">
        <v>0.2</v>
      </c>
      <c r="W16" s="73">
        <v>0.13</v>
      </c>
      <c r="X16" s="72">
        <v>0.2</v>
      </c>
      <c r="Y16" s="72">
        <v>0.2</v>
      </c>
      <c r="Z16" s="72">
        <v>0.13</v>
      </c>
      <c r="AA16" s="72">
        <v>0.13</v>
      </c>
      <c r="AB16" s="72">
        <v>0.13</v>
      </c>
      <c r="AC16" s="72">
        <v>0.13</v>
      </c>
      <c r="AD16" s="72">
        <v>0.13</v>
      </c>
      <c r="AE16" s="72">
        <v>0.2</v>
      </c>
      <c r="AF16" s="72">
        <v>0.13</v>
      </c>
      <c r="AG16" s="72">
        <v>0.13</v>
      </c>
      <c r="AH16" s="73">
        <v>0.13</v>
      </c>
      <c r="AI16" s="72">
        <v>0.13</v>
      </c>
      <c r="AJ16" s="72">
        <v>0.13</v>
      </c>
      <c r="AK16" s="72">
        <v>0.13</v>
      </c>
      <c r="AL16" s="72">
        <v>0.13</v>
      </c>
      <c r="AM16" s="72">
        <v>0.13</v>
      </c>
      <c r="AN16" s="72">
        <v>0.13</v>
      </c>
    </row>
    <row r="17" spans="1:40" ht="29">
      <c r="A17" s="40"/>
      <c r="B17" s="41" t="s">
        <v>103</v>
      </c>
      <c r="C17" s="69" t="s">
        <v>250</v>
      </c>
      <c r="D17" s="69" t="s">
        <v>250</v>
      </c>
      <c r="E17" s="69" t="s">
        <v>250</v>
      </c>
      <c r="F17" s="69" t="s">
        <v>250</v>
      </c>
      <c r="G17" s="69" t="s">
        <v>250</v>
      </c>
      <c r="H17" s="69" t="s">
        <v>250</v>
      </c>
      <c r="I17" s="69" t="s">
        <v>250</v>
      </c>
      <c r="J17" s="69" t="s">
        <v>251</v>
      </c>
      <c r="K17" s="69" t="s">
        <v>250</v>
      </c>
      <c r="L17" s="69" t="s">
        <v>250</v>
      </c>
      <c r="M17" s="69" t="s">
        <v>250</v>
      </c>
      <c r="N17" s="69" t="s">
        <v>250</v>
      </c>
      <c r="O17" s="69" t="s">
        <v>250</v>
      </c>
      <c r="P17" s="69" t="s">
        <v>250</v>
      </c>
      <c r="Q17" s="69" t="s">
        <v>250</v>
      </c>
      <c r="R17" s="69" t="s">
        <v>250</v>
      </c>
      <c r="S17" s="69" t="s">
        <v>250</v>
      </c>
      <c r="T17" s="69" t="s">
        <v>250</v>
      </c>
      <c r="U17" s="69" t="s">
        <v>250</v>
      </c>
      <c r="V17" s="69" t="s">
        <v>250</v>
      </c>
      <c r="W17" s="69" t="s">
        <v>250</v>
      </c>
      <c r="X17" s="69" t="s">
        <v>250</v>
      </c>
      <c r="Y17" s="69" t="s">
        <v>250</v>
      </c>
      <c r="Z17" s="69" t="s">
        <v>250</v>
      </c>
      <c r="AA17" s="69" t="s">
        <v>250</v>
      </c>
      <c r="AB17" s="69" t="s">
        <v>250</v>
      </c>
      <c r="AC17" s="69" t="s">
        <v>250</v>
      </c>
      <c r="AD17" s="69" t="s">
        <v>250</v>
      </c>
      <c r="AE17" s="69" t="s">
        <v>250</v>
      </c>
      <c r="AF17" s="69" t="s">
        <v>250</v>
      </c>
      <c r="AG17" s="69" t="s">
        <v>250</v>
      </c>
      <c r="AH17" s="69" t="s">
        <v>250</v>
      </c>
      <c r="AI17" s="69" t="s">
        <v>250</v>
      </c>
      <c r="AJ17" s="69" t="s">
        <v>250</v>
      </c>
      <c r="AK17" s="69" t="s">
        <v>250</v>
      </c>
      <c r="AL17" s="69" t="s">
        <v>250</v>
      </c>
      <c r="AM17" s="69" t="s">
        <v>250</v>
      </c>
      <c r="AN17" s="69" t="s">
        <v>250</v>
      </c>
    </row>
    <row r="18" spans="1:40" ht="14.5">
      <c r="A18" s="42"/>
      <c r="B18" s="41" t="s">
        <v>104</v>
      </c>
      <c r="C18" s="72">
        <v>5</v>
      </c>
      <c r="D18" s="72">
        <v>5</v>
      </c>
      <c r="E18" s="72">
        <v>5</v>
      </c>
      <c r="F18" s="72">
        <v>5</v>
      </c>
      <c r="G18" s="69">
        <f>1/G16</f>
        <v>7.6923076923076916</v>
      </c>
      <c r="H18" s="72">
        <v>5</v>
      </c>
      <c r="I18" s="72">
        <v>5</v>
      </c>
      <c r="J18" s="72">
        <v>5</v>
      </c>
      <c r="K18" s="72">
        <v>5</v>
      </c>
      <c r="L18" s="72">
        <v>5</v>
      </c>
      <c r="M18" s="72">
        <v>5</v>
      </c>
      <c r="N18" s="72">
        <v>5</v>
      </c>
      <c r="O18" s="69">
        <f>1/O16</f>
        <v>7.6923076923076916</v>
      </c>
      <c r="P18" s="72">
        <v>5</v>
      </c>
      <c r="Q18" s="72">
        <v>5</v>
      </c>
      <c r="R18" s="72">
        <v>5</v>
      </c>
      <c r="S18" s="69">
        <f>1/S16</f>
        <v>7.6923076923076916</v>
      </c>
      <c r="T18" s="72">
        <v>5</v>
      </c>
      <c r="U18" s="72">
        <v>5</v>
      </c>
      <c r="V18" s="72">
        <v>5</v>
      </c>
      <c r="W18" s="69">
        <f>1/W16</f>
        <v>7.6923076923076916</v>
      </c>
      <c r="X18" s="72">
        <v>5</v>
      </c>
      <c r="Y18" s="72">
        <v>5</v>
      </c>
      <c r="Z18" s="69">
        <f>1/Z16</f>
        <v>7.6923076923076916</v>
      </c>
      <c r="AA18" s="69">
        <f>1/AA16</f>
        <v>7.6923076923076916</v>
      </c>
      <c r="AB18" s="69">
        <f>1/AB16</f>
        <v>7.6923076923076916</v>
      </c>
      <c r="AC18" s="69">
        <f>1/AC16</f>
        <v>7.6923076923076916</v>
      </c>
      <c r="AD18" s="69">
        <f>1/AD16</f>
        <v>7.6923076923076916</v>
      </c>
      <c r="AE18" s="72">
        <v>5</v>
      </c>
      <c r="AF18" s="69">
        <f t="shared" ref="AF18:AN18" si="5">1/AF16</f>
        <v>7.6923076923076916</v>
      </c>
      <c r="AG18" s="69">
        <f t="shared" si="5"/>
        <v>7.6923076923076916</v>
      </c>
      <c r="AH18" s="69">
        <f t="shared" si="5"/>
        <v>7.6923076923076916</v>
      </c>
      <c r="AI18" s="69">
        <f t="shared" si="5"/>
        <v>7.6923076923076916</v>
      </c>
      <c r="AJ18" s="69">
        <f t="shared" si="5"/>
        <v>7.6923076923076916</v>
      </c>
      <c r="AK18" s="69">
        <f t="shared" si="5"/>
        <v>7.6923076923076916</v>
      </c>
      <c r="AL18" s="69">
        <f t="shared" si="5"/>
        <v>7.6923076923076916</v>
      </c>
      <c r="AM18" s="69">
        <f t="shared" si="5"/>
        <v>7.6923076923076916</v>
      </c>
      <c r="AN18" s="69">
        <f t="shared" si="5"/>
        <v>7.6923076923076916</v>
      </c>
    </row>
    <row r="19" spans="1:40" ht="29">
      <c r="A19" s="40" t="s">
        <v>107</v>
      </c>
      <c r="B19" s="41" t="s">
        <v>102</v>
      </c>
      <c r="C19" s="72">
        <v>0.2</v>
      </c>
      <c r="D19" s="72">
        <v>0.2</v>
      </c>
      <c r="E19" s="72">
        <v>0.2</v>
      </c>
      <c r="F19" s="72">
        <v>0.2</v>
      </c>
      <c r="G19" s="73">
        <v>0.13</v>
      </c>
      <c r="H19" s="72">
        <v>0.2</v>
      </c>
      <c r="I19" s="72">
        <v>0.2</v>
      </c>
      <c r="J19" s="72">
        <v>0.2</v>
      </c>
      <c r="K19" s="72">
        <v>0.2</v>
      </c>
      <c r="L19" s="72">
        <v>0.2</v>
      </c>
      <c r="M19" s="72">
        <v>0.2</v>
      </c>
      <c r="N19" s="72">
        <v>0.2</v>
      </c>
      <c r="O19" s="73">
        <v>0.13</v>
      </c>
      <c r="P19" s="72">
        <v>0.2</v>
      </c>
      <c r="Q19" s="72">
        <v>0.2</v>
      </c>
      <c r="R19" s="72">
        <v>0.2</v>
      </c>
      <c r="S19" s="73">
        <v>0.13</v>
      </c>
      <c r="T19" s="72">
        <v>0.2</v>
      </c>
      <c r="U19" s="72">
        <v>0.2</v>
      </c>
      <c r="V19" s="72">
        <v>0.2</v>
      </c>
      <c r="W19" s="73">
        <v>0.13</v>
      </c>
      <c r="X19" s="72">
        <v>0.2</v>
      </c>
      <c r="Y19" s="72">
        <v>0.2</v>
      </c>
      <c r="Z19" s="72">
        <v>0.13</v>
      </c>
      <c r="AA19" s="72">
        <v>0.13</v>
      </c>
      <c r="AB19" s="72">
        <v>0.13</v>
      </c>
      <c r="AC19" s="72">
        <v>0.13</v>
      </c>
      <c r="AD19" s="72">
        <v>0.13</v>
      </c>
      <c r="AE19" s="72">
        <v>0.2</v>
      </c>
      <c r="AF19" s="72">
        <v>0.13</v>
      </c>
      <c r="AG19" s="72">
        <v>0.13</v>
      </c>
      <c r="AH19" s="73">
        <v>0.13</v>
      </c>
      <c r="AI19" s="72">
        <v>0.13</v>
      </c>
      <c r="AJ19" s="72">
        <v>0.13</v>
      </c>
      <c r="AK19" s="72">
        <v>0.13</v>
      </c>
      <c r="AL19" s="72">
        <v>0.13</v>
      </c>
      <c r="AM19" s="72">
        <v>0.13</v>
      </c>
      <c r="AN19" s="72">
        <v>0.13</v>
      </c>
    </row>
    <row r="20" spans="1:40" ht="29">
      <c r="A20" s="40"/>
      <c r="B20" s="41" t="s">
        <v>103</v>
      </c>
      <c r="C20" s="69" t="s">
        <v>250</v>
      </c>
      <c r="D20" s="69" t="s">
        <v>250</v>
      </c>
      <c r="E20" s="69" t="s">
        <v>250</v>
      </c>
      <c r="F20" s="69" t="s">
        <v>250</v>
      </c>
      <c r="G20" s="69" t="s">
        <v>250</v>
      </c>
      <c r="H20" s="69" t="s">
        <v>250</v>
      </c>
      <c r="I20" s="69" t="s">
        <v>250</v>
      </c>
      <c r="J20" s="69" t="s">
        <v>251</v>
      </c>
      <c r="K20" s="69" t="s">
        <v>250</v>
      </c>
      <c r="L20" s="69" t="s">
        <v>250</v>
      </c>
      <c r="M20" s="69" t="s">
        <v>250</v>
      </c>
      <c r="N20" s="69" t="s">
        <v>250</v>
      </c>
      <c r="O20" s="69" t="s">
        <v>250</v>
      </c>
      <c r="P20" s="69" t="s">
        <v>250</v>
      </c>
      <c r="Q20" s="69" t="s">
        <v>250</v>
      </c>
      <c r="R20" s="69" t="s">
        <v>250</v>
      </c>
      <c r="S20" s="69" t="s">
        <v>250</v>
      </c>
      <c r="T20" s="69" t="s">
        <v>250</v>
      </c>
      <c r="U20" s="69" t="s">
        <v>250</v>
      </c>
      <c r="V20" s="69" t="s">
        <v>250</v>
      </c>
      <c r="W20" s="69" t="s">
        <v>250</v>
      </c>
      <c r="X20" s="69" t="s">
        <v>250</v>
      </c>
      <c r="Y20" s="69" t="s">
        <v>250</v>
      </c>
      <c r="Z20" s="69" t="s">
        <v>250</v>
      </c>
      <c r="AA20" s="69" t="s">
        <v>250</v>
      </c>
      <c r="AB20" s="69" t="s">
        <v>250</v>
      </c>
      <c r="AC20" s="69" t="s">
        <v>250</v>
      </c>
      <c r="AD20" s="69" t="s">
        <v>250</v>
      </c>
      <c r="AE20" s="69" t="s">
        <v>250</v>
      </c>
      <c r="AF20" s="69" t="s">
        <v>250</v>
      </c>
      <c r="AG20" s="69" t="s">
        <v>250</v>
      </c>
      <c r="AH20" s="69" t="s">
        <v>250</v>
      </c>
      <c r="AI20" s="69" t="s">
        <v>250</v>
      </c>
      <c r="AJ20" s="69" t="s">
        <v>250</v>
      </c>
      <c r="AK20" s="69" t="s">
        <v>250</v>
      </c>
      <c r="AL20" s="69" t="s">
        <v>250</v>
      </c>
      <c r="AM20" s="69" t="s">
        <v>250</v>
      </c>
      <c r="AN20" s="69" t="s">
        <v>250</v>
      </c>
    </row>
    <row r="21" spans="1:40" ht="14.5">
      <c r="A21" s="42"/>
      <c r="B21" s="41" t="s">
        <v>104</v>
      </c>
      <c r="C21" s="72">
        <v>5</v>
      </c>
      <c r="D21" s="72">
        <v>5</v>
      </c>
      <c r="E21" s="72">
        <v>5</v>
      </c>
      <c r="F21" s="72">
        <v>5</v>
      </c>
      <c r="G21" s="69">
        <f>1/G19</f>
        <v>7.6923076923076916</v>
      </c>
      <c r="H21" s="72">
        <v>5</v>
      </c>
      <c r="I21" s="72">
        <v>5</v>
      </c>
      <c r="J21" s="72">
        <v>5</v>
      </c>
      <c r="K21" s="72">
        <v>5</v>
      </c>
      <c r="L21" s="72">
        <v>5</v>
      </c>
      <c r="M21" s="72">
        <v>5</v>
      </c>
      <c r="N21" s="72">
        <v>5</v>
      </c>
      <c r="O21" s="69">
        <f>1/O19</f>
        <v>7.6923076923076916</v>
      </c>
      <c r="P21" s="72">
        <v>5</v>
      </c>
      <c r="Q21" s="72">
        <v>5</v>
      </c>
      <c r="R21" s="72">
        <v>5</v>
      </c>
      <c r="S21" s="69">
        <f>1/S19</f>
        <v>7.6923076923076916</v>
      </c>
      <c r="T21" s="72">
        <v>5</v>
      </c>
      <c r="U21" s="72">
        <v>5</v>
      </c>
      <c r="V21" s="72">
        <v>5</v>
      </c>
      <c r="W21" s="69">
        <f>1/W19</f>
        <v>7.6923076923076916</v>
      </c>
      <c r="X21" s="72">
        <v>5</v>
      </c>
      <c r="Y21" s="72">
        <v>5</v>
      </c>
      <c r="Z21" s="69">
        <f>1/Z19</f>
        <v>7.6923076923076916</v>
      </c>
      <c r="AA21" s="69">
        <f>1/AA19</f>
        <v>7.6923076923076916</v>
      </c>
      <c r="AB21" s="69">
        <f>1/AB19</f>
        <v>7.6923076923076916</v>
      </c>
      <c r="AC21" s="69">
        <f>1/AC19</f>
        <v>7.6923076923076916</v>
      </c>
      <c r="AD21" s="69">
        <f>1/AD19</f>
        <v>7.6923076923076916</v>
      </c>
      <c r="AE21" s="72">
        <v>5</v>
      </c>
      <c r="AF21" s="69">
        <f t="shared" ref="AF21:AN21" si="6">1/AF19</f>
        <v>7.6923076923076916</v>
      </c>
      <c r="AG21" s="69">
        <f t="shared" si="6"/>
        <v>7.6923076923076916</v>
      </c>
      <c r="AH21" s="69">
        <f t="shared" si="6"/>
        <v>7.6923076923076916</v>
      </c>
      <c r="AI21" s="69">
        <f t="shared" si="6"/>
        <v>7.6923076923076916</v>
      </c>
      <c r="AJ21" s="69">
        <f t="shared" si="6"/>
        <v>7.6923076923076916</v>
      </c>
      <c r="AK21" s="69">
        <f t="shared" si="6"/>
        <v>7.6923076923076916</v>
      </c>
      <c r="AL21" s="69">
        <f t="shared" si="6"/>
        <v>7.6923076923076916</v>
      </c>
      <c r="AM21" s="69">
        <f t="shared" si="6"/>
        <v>7.6923076923076916</v>
      </c>
      <c r="AN21" s="69">
        <f t="shared" si="6"/>
        <v>7.6923076923076916</v>
      </c>
    </row>
    <row r="22" spans="1:40" ht="14.5">
      <c r="A22" s="40" t="s">
        <v>108</v>
      </c>
      <c r="B22" s="41" t="s">
        <v>102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</row>
    <row r="23" spans="1:40" ht="14.5">
      <c r="A23" s="40"/>
      <c r="B23" s="41" t="s">
        <v>103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</row>
    <row r="24" spans="1:40" ht="14.5">
      <c r="A24" s="42"/>
      <c r="B24" s="41" t="s">
        <v>104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</row>
    <row r="25" spans="1:40" ht="29">
      <c r="A25" s="40" t="s">
        <v>109</v>
      </c>
      <c r="B25" s="41" t="s">
        <v>102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</row>
    <row r="26" spans="1:40" ht="14.5">
      <c r="A26" s="40"/>
      <c r="B26" s="41" t="s">
        <v>103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ht="14.5">
      <c r="A27" s="42"/>
      <c r="B27" s="41" t="s">
        <v>104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0" ht="14.5">
      <c r="A28" s="40" t="s">
        <v>110</v>
      </c>
      <c r="B28" s="41" t="s">
        <v>111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</row>
    <row r="29" spans="1:40" ht="14.5">
      <c r="A29" s="40"/>
      <c r="B29" s="41" t="s">
        <v>103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</row>
    <row r="30" spans="1:40" ht="14.5">
      <c r="A30" s="42"/>
      <c r="B30" s="41" t="s">
        <v>104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</row>
    <row r="31" spans="1:40" ht="14.5">
      <c r="A31" s="40" t="s">
        <v>112</v>
      </c>
      <c r="B31" s="41" t="s">
        <v>111</v>
      </c>
      <c r="C31" s="70">
        <v>0.2</v>
      </c>
      <c r="D31" s="70">
        <v>0.2</v>
      </c>
      <c r="E31" s="70">
        <v>0.2</v>
      </c>
      <c r="F31" s="70">
        <v>0.2</v>
      </c>
      <c r="G31" s="71">
        <v>0.15</v>
      </c>
      <c r="H31" s="70">
        <v>0.2</v>
      </c>
      <c r="I31" s="70">
        <v>0.2</v>
      </c>
      <c r="J31" s="70">
        <v>0.2</v>
      </c>
      <c r="K31" s="70">
        <v>0.2</v>
      </c>
      <c r="L31" s="70">
        <v>0.2</v>
      </c>
      <c r="M31" s="70">
        <v>0.2</v>
      </c>
      <c r="N31" s="70">
        <v>0.2</v>
      </c>
      <c r="O31" s="71">
        <v>0.15</v>
      </c>
      <c r="P31" s="70">
        <v>0.2</v>
      </c>
      <c r="Q31" s="70">
        <v>0.2</v>
      </c>
      <c r="R31" s="70">
        <v>0.2</v>
      </c>
      <c r="S31" s="71">
        <v>0.15</v>
      </c>
      <c r="T31" s="70">
        <v>0.2</v>
      </c>
      <c r="U31" s="70">
        <v>0.2</v>
      </c>
      <c r="V31" s="70">
        <v>0.2</v>
      </c>
      <c r="W31" s="71">
        <v>0.15</v>
      </c>
      <c r="X31" s="70">
        <v>0.2</v>
      </c>
      <c r="Y31" s="70">
        <v>0.2</v>
      </c>
      <c r="Z31" s="70">
        <v>0.15</v>
      </c>
      <c r="AA31" s="70">
        <v>0.15</v>
      </c>
      <c r="AB31" s="70">
        <v>0.15</v>
      </c>
      <c r="AC31" s="70">
        <v>0.15</v>
      </c>
      <c r="AD31" s="70">
        <v>0.15</v>
      </c>
      <c r="AE31" s="70">
        <v>0.2</v>
      </c>
      <c r="AF31" s="70">
        <v>0.15</v>
      </c>
      <c r="AG31" s="70">
        <v>0.15</v>
      </c>
      <c r="AH31" s="71">
        <v>0.15</v>
      </c>
      <c r="AI31" s="70">
        <v>0.15</v>
      </c>
      <c r="AJ31" s="70">
        <v>0.15</v>
      </c>
      <c r="AK31" s="70">
        <v>0.15</v>
      </c>
      <c r="AL31" s="70">
        <v>0.15</v>
      </c>
      <c r="AM31" s="70">
        <v>0.15</v>
      </c>
      <c r="AN31" s="70">
        <v>0.15</v>
      </c>
    </row>
    <row r="32" spans="1:40" ht="14.5">
      <c r="A32" s="40"/>
      <c r="B32" s="41" t="s">
        <v>103</v>
      </c>
      <c r="C32" s="69" t="s">
        <v>250</v>
      </c>
      <c r="D32" s="69" t="s">
        <v>250</v>
      </c>
      <c r="E32" s="69" t="s">
        <v>250</v>
      </c>
      <c r="F32" s="69" t="s">
        <v>250</v>
      </c>
      <c r="G32" s="69" t="s">
        <v>250</v>
      </c>
      <c r="H32" s="69" t="s">
        <v>250</v>
      </c>
      <c r="I32" s="69" t="s">
        <v>250</v>
      </c>
      <c r="J32" s="69" t="s">
        <v>250</v>
      </c>
      <c r="K32" s="69" t="s">
        <v>250</v>
      </c>
      <c r="L32" s="69" t="s">
        <v>250</v>
      </c>
      <c r="M32" s="69" t="s">
        <v>250</v>
      </c>
      <c r="N32" s="69" t="s">
        <v>250</v>
      </c>
      <c r="O32" s="69" t="s">
        <v>250</v>
      </c>
      <c r="P32" s="69" t="s">
        <v>250</v>
      </c>
      <c r="Q32" s="69" t="s">
        <v>250</v>
      </c>
      <c r="R32" s="69" t="s">
        <v>250</v>
      </c>
      <c r="S32" s="69" t="s">
        <v>250</v>
      </c>
      <c r="T32" s="69" t="s">
        <v>250</v>
      </c>
      <c r="U32" s="69" t="s">
        <v>250</v>
      </c>
      <c r="V32" s="69" t="s">
        <v>250</v>
      </c>
      <c r="W32" s="69" t="s">
        <v>250</v>
      </c>
      <c r="X32" s="69" t="s">
        <v>250</v>
      </c>
      <c r="Y32" s="69" t="s">
        <v>250</v>
      </c>
      <c r="Z32" s="69" t="s">
        <v>250</v>
      </c>
      <c r="AA32" s="69" t="s">
        <v>250</v>
      </c>
      <c r="AB32" s="69" t="s">
        <v>250</v>
      </c>
      <c r="AC32" s="69" t="s">
        <v>250</v>
      </c>
      <c r="AD32" s="69" t="s">
        <v>250</v>
      </c>
      <c r="AE32" s="69" t="s">
        <v>250</v>
      </c>
      <c r="AF32" s="69" t="s">
        <v>250</v>
      </c>
      <c r="AG32" s="69" t="s">
        <v>250</v>
      </c>
      <c r="AH32" s="69" t="s">
        <v>250</v>
      </c>
      <c r="AI32" s="69" t="s">
        <v>250</v>
      </c>
      <c r="AJ32" s="69" t="s">
        <v>250</v>
      </c>
      <c r="AK32" s="69" t="s">
        <v>250</v>
      </c>
      <c r="AL32" s="69" t="s">
        <v>250</v>
      </c>
      <c r="AM32" s="69" t="s">
        <v>250</v>
      </c>
      <c r="AN32" s="69" t="s">
        <v>250</v>
      </c>
    </row>
    <row r="33" spans="1:40" ht="14.5">
      <c r="A33" s="42"/>
      <c r="B33" s="41" t="s">
        <v>104</v>
      </c>
      <c r="C33" s="70">
        <v>5</v>
      </c>
      <c r="D33" s="70">
        <v>5</v>
      </c>
      <c r="E33" s="70">
        <v>5</v>
      </c>
      <c r="F33" s="70">
        <v>5</v>
      </c>
      <c r="G33" s="69">
        <f>1/G31</f>
        <v>6.666666666666667</v>
      </c>
      <c r="H33" s="70">
        <v>5</v>
      </c>
      <c r="I33" s="70">
        <v>5</v>
      </c>
      <c r="J33" s="70">
        <v>5</v>
      </c>
      <c r="K33" s="70">
        <v>5</v>
      </c>
      <c r="L33" s="70">
        <v>5</v>
      </c>
      <c r="M33" s="70">
        <v>5</v>
      </c>
      <c r="N33" s="70">
        <v>5</v>
      </c>
      <c r="O33" s="69">
        <f>1/O31</f>
        <v>6.666666666666667</v>
      </c>
      <c r="P33" s="70">
        <v>5</v>
      </c>
      <c r="Q33" s="70">
        <v>5</v>
      </c>
      <c r="R33" s="70">
        <v>5</v>
      </c>
      <c r="S33" s="69">
        <f>1/S31</f>
        <v>6.666666666666667</v>
      </c>
      <c r="T33" s="70">
        <v>5</v>
      </c>
      <c r="U33" s="70">
        <v>5</v>
      </c>
      <c r="V33" s="70">
        <v>5</v>
      </c>
      <c r="W33" s="69">
        <f>1/W31</f>
        <v>6.666666666666667</v>
      </c>
      <c r="X33" s="70">
        <v>5</v>
      </c>
      <c r="Y33" s="70">
        <v>5</v>
      </c>
      <c r="Z33" s="69">
        <f>1/Z31</f>
        <v>6.666666666666667</v>
      </c>
      <c r="AA33" s="69">
        <f>1/AA31</f>
        <v>6.666666666666667</v>
      </c>
      <c r="AB33" s="69">
        <f>1/AB31</f>
        <v>6.666666666666667</v>
      </c>
      <c r="AC33" s="69">
        <f>1/AC31</f>
        <v>6.666666666666667</v>
      </c>
      <c r="AD33" s="69">
        <f>1/AD31</f>
        <v>6.666666666666667</v>
      </c>
      <c r="AE33" s="70">
        <v>5</v>
      </c>
      <c r="AF33" s="69">
        <f t="shared" ref="AF33:AN33" si="7">1/AF31</f>
        <v>6.666666666666667</v>
      </c>
      <c r="AG33" s="69">
        <f t="shared" si="7"/>
        <v>6.666666666666667</v>
      </c>
      <c r="AH33" s="69">
        <f t="shared" si="7"/>
        <v>6.666666666666667</v>
      </c>
      <c r="AI33" s="69">
        <f t="shared" si="7"/>
        <v>6.666666666666667</v>
      </c>
      <c r="AJ33" s="69">
        <f t="shared" si="7"/>
        <v>6.666666666666667</v>
      </c>
      <c r="AK33" s="69">
        <f t="shared" si="7"/>
        <v>6.666666666666667</v>
      </c>
      <c r="AL33" s="69">
        <f t="shared" si="7"/>
        <v>6.666666666666667</v>
      </c>
      <c r="AM33" s="69">
        <f t="shared" si="7"/>
        <v>6.666666666666667</v>
      </c>
      <c r="AN33" s="69">
        <f t="shared" si="7"/>
        <v>6.666666666666667</v>
      </c>
    </row>
    <row r="34" spans="1:40" ht="29">
      <c r="A34" s="40" t="s">
        <v>113</v>
      </c>
      <c r="B34" s="41" t="s">
        <v>111</v>
      </c>
      <c r="C34" s="72">
        <v>0.2</v>
      </c>
      <c r="D34" s="72">
        <v>0.2</v>
      </c>
      <c r="E34" s="72">
        <v>0.2</v>
      </c>
      <c r="F34" s="72">
        <v>0.2</v>
      </c>
      <c r="G34" s="73">
        <v>0.15</v>
      </c>
      <c r="H34" s="72">
        <v>0.2</v>
      </c>
      <c r="I34" s="72">
        <v>0.2</v>
      </c>
      <c r="J34" s="72">
        <v>0.2</v>
      </c>
      <c r="K34" s="72">
        <v>0.2</v>
      </c>
      <c r="L34" s="72">
        <v>0.2</v>
      </c>
      <c r="M34" s="72">
        <v>0.2</v>
      </c>
      <c r="N34" s="72">
        <v>0.2</v>
      </c>
      <c r="O34" s="73">
        <v>0.15</v>
      </c>
      <c r="P34" s="72">
        <v>0.2</v>
      </c>
      <c r="Q34" s="72">
        <v>0.2</v>
      </c>
      <c r="R34" s="72">
        <v>0.2</v>
      </c>
      <c r="S34" s="73">
        <v>0.15</v>
      </c>
      <c r="T34" s="72">
        <v>0.2</v>
      </c>
      <c r="U34" s="72">
        <v>0.2</v>
      </c>
      <c r="V34" s="72">
        <v>0.2</v>
      </c>
      <c r="W34" s="73">
        <v>0.15</v>
      </c>
      <c r="X34" s="72">
        <v>0.2</v>
      </c>
      <c r="Y34" s="72">
        <v>0.2</v>
      </c>
      <c r="Z34" s="72">
        <v>0.15</v>
      </c>
      <c r="AA34" s="72">
        <v>0.15</v>
      </c>
      <c r="AB34" s="72">
        <v>0.15</v>
      </c>
      <c r="AC34" s="72">
        <v>0.15</v>
      </c>
      <c r="AD34" s="72">
        <v>0.15</v>
      </c>
      <c r="AE34" s="72">
        <v>0.2</v>
      </c>
      <c r="AF34" s="72">
        <v>0.15</v>
      </c>
      <c r="AG34" s="72">
        <v>0.15</v>
      </c>
      <c r="AH34" s="73">
        <v>0.15</v>
      </c>
      <c r="AI34" s="72">
        <v>0.15</v>
      </c>
      <c r="AJ34" s="72">
        <v>0.15</v>
      </c>
      <c r="AK34" s="72">
        <v>0.15</v>
      </c>
      <c r="AL34" s="72">
        <v>0.15</v>
      </c>
      <c r="AM34" s="72">
        <v>0.15</v>
      </c>
      <c r="AN34" s="72">
        <v>0.15</v>
      </c>
    </row>
    <row r="35" spans="1:40" ht="14.5">
      <c r="A35" s="40"/>
      <c r="B35" s="41" t="s">
        <v>103</v>
      </c>
      <c r="C35" s="69" t="s">
        <v>250</v>
      </c>
      <c r="D35" s="69" t="s">
        <v>250</v>
      </c>
      <c r="E35" s="69" t="s">
        <v>250</v>
      </c>
      <c r="F35" s="69" t="s">
        <v>250</v>
      </c>
      <c r="G35" s="69" t="s">
        <v>250</v>
      </c>
      <c r="H35" s="69" t="s">
        <v>250</v>
      </c>
      <c r="I35" s="69" t="s">
        <v>250</v>
      </c>
      <c r="J35" s="69" t="s">
        <v>250</v>
      </c>
      <c r="K35" s="69" t="s">
        <v>250</v>
      </c>
      <c r="L35" s="69" t="s">
        <v>250</v>
      </c>
      <c r="M35" s="69" t="s">
        <v>250</v>
      </c>
      <c r="N35" s="69" t="s">
        <v>250</v>
      </c>
      <c r="O35" s="69" t="s">
        <v>250</v>
      </c>
      <c r="P35" s="69" t="s">
        <v>250</v>
      </c>
      <c r="Q35" s="69" t="s">
        <v>250</v>
      </c>
      <c r="R35" s="69" t="s">
        <v>250</v>
      </c>
      <c r="S35" s="69" t="s">
        <v>250</v>
      </c>
      <c r="T35" s="69" t="s">
        <v>250</v>
      </c>
      <c r="U35" s="69" t="s">
        <v>250</v>
      </c>
      <c r="V35" s="69" t="s">
        <v>250</v>
      </c>
      <c r="W35" s="69" t="s">
        <v>250</v>
      </c>
      <c r="X35" s="69" t="s">
        <v>250</v>
      </c>
      <c r="Y35" s="69" t="s">
        <v>250</v>
      </c>
      <c r="Z35" s="69" t="s">
        <v>250</v>
      </c>
      <c r="AA35" s="69" t="s">
        <v>250</v>
      </c>
      <c r="AB35" s="69" t="s">
        <v>250</v>
      </c>
      <c r="AC35" s="69" t="s">
        <v>250</v>
      </c>
      <c r="AD35" s="69" t="s">
        <v>250</v>
      </c>
      <c r="AE35" s="69" t="s">
        <v>250</v>
      </c>
      <c r="AF35" s="69" t="s">
        <v>250</v>
      </c>
      <c r="AG35" s="69" t="s">
        <v>250</v>
      </c>
      <c r="AH35" s="69" t="s">
        <v>250</v>
      </c>
      <c r="AI35" s="69" t="s">
        <v>250</v>
      </c>
      <c r="AJ35" s="69" t="s">
        <v>250</v>
      </c>
      <c r="AK35" s="69" t="s">
        <v>250</v>
      </c>
      <c r="AL35" s="69" t="s">
        <v>250</v>
      </c>
      <c r="AM35" s="69" t="s">
        <v>250</v>
      </c>
      <c r="AN35" s="69" t="s">
        <v>250</v>
      </c>
    </row>
    <row r="36" spans="1:40" ht="14.5">
      <c r="A36" s="42"/>
      <c r="B36" s="41" t="s">
        <v>104</v>
      </c>
      <c r="C36" s="72">
        <v>5</v>
      </c>
      <c r="D36" s="72">
        <v>5</v>
      </c>
      <c r="E36" s="72">
        <v>5</v>
      </c>
      <c r="F36" s="72">
        <v>5</v>
      </c>
      <c r="G36" s="69">
        <f>1/G34</f>
        <v>6.666666666666667</v>
      </c>
      <c r="H36" s="72">
        <v>5</v>
      </c>
      <c r="I36" s="72">
        <v>5</v>
      </c>
      <c r="J36" s="72">
        <v>5</v>
      </c>
      <c r="K36" s="72">
        <v>5</v>
      </c>
      <c r="L36" s="72">
        <v>5</v>
      </c>
      <c r="M36" s="72">
        <v>5</v>
      </c>
      <c r="N36" s="72">
        <v>5</v>
      </c>
      <c r="O36" s="69">
        <f>1/O34</f>
        <v>6.666666666666667</v>
      </c>
      <c r="P36" s="72">
        <v>5</v>
      </c>
      <c r="Q36" s="72">
        <v>5</v>
      </c>
      <c r="R36" s="72">
        <v>5</v>
      </c>
      <c r="S36" s="69">
        <f>1/S34</f>
        <v>6.666666666666667</v>
      </c>
      <c r="T36" s="72">
        <v>5</v>
      </c>
      <c r="U36" s="72">
        <v>5</v>
      </c>
      <c r="V36" s="72">
        <v>5</v>
      </c>
      <c r="W36" s="69">
        <f>1/W34</f>
        <v>6.666666666666667</v>
      </c>
      <c r="X36" s="72">
        <v>5</v>
      </c>
      <c r="Y36" s="72">
        <v>5</v>
      </c>
      <c r="Z36" s="69">
        <f>1/Z34</f>
        <v>6.666666666666667</v>
      </c>
      <c r="AA36" s="69">
        <f>1/AA34</f>
        <v>6.666666666666667</v>
      </c>
      <c r="AB36" s="69">
        <f>1/AB34</f>
        <v>6.666666666666667</v>
      </c>
      <c r="AC36" s="69">
        <f>1/AC34</f>
        <v>6.666666666666667</v>
      </c>
      <c r="AD36" s="69">
        <f>1/AD34</f>
        <v>6.666666666666667</v>
      </c>
      <c r="AE36" s="72">
        <v>5</v>
      </c>
      <c r="AF36" s="69">
        <f t="shared" ref="AF36:AN36" si="8">1/AF34</f>
        <v>6.666666666666667</v>
      </c>
      <c r="AG36" s="69">
        <f t="shared" si="8"/>
        <v>6.666666666666667</v>
      </c>
      <c r="AH36" s="69">
        <f t="shared" si="8"/>
        <v>6.666666666666667</v>
      </c>
      <c r="AI36" s="69">
        <f t="shared" si="8"/>
        <v>6.666666666666667</v>
      </c>
      <c r="AJ36" s="69">
        <f t="shared" si="8"/>
        <v>6.666666666666667</v>
      </c>
      <c r="AK36" s="69">
        <f t="shared" si="8"/>
        <v>6.666666666666667</v>
      </c>
      <c r="AL36" s="69">
        <f t="shared" si="8"/>
        <v>6.666666666666667</v>
      </c>
      <c r="AM36" s="69">
        <f t="shared" si="8"/>
        <v>6.666666666666667</v>
      </c>
      <c r="AN36" s="69">
        <f t="shared" si="8"/>
        <v>6.666666666666667</v>
      </c>
    </row>
    <row r="37" spans="1:40" ht="14.5">
      <c r="A37" s="40" t="s">
        <v>114</v>
      </c>
      <c r="B37" s="41" t="s">
        <v>102</v>
      </c>
      <c r="C37" s="72">
        <v>0.2</v>
      </c>
      <c r="D37" s="72">
        <v>0.2</v>
      </c>
      <c r="E37" s="72">
        <v>0.2</v>
      </c>
      <c r="F37" s="72">
        <v>0.2</v>
      </c>
      <c r="G37" s="73">
        <v>0.15</v>
      </c>
      <c r="H37" s="72">
        <v>0.2</v>
      </c>
      <c r="I37" s="72">
        <v>0.2</v>
      </c>
      <c r="J37" s="72">
        <v>0.2</v>
      </c>
      <c r="K37" s="72">
        <v>0.2</v>
      </c>
      <c r="L37" s="72">
        <v>0.2</v>
      </c>
      <c r="M37" s="72">
        <v>0.2</v>
      </c>
      <c r="N37" s="72">
        <v>0.2</v>
      </c>
      <c r="O37" s="73">
        <v>0.15</v>
      </c>
      <c r="P37" s="72">
        <v>0.2</v>
      </c>
      <c r="Q37" s="72">
        <v>0.2</v>
      </c>
      <c r="R37" s="72">
        <v>0.2</v>
      </c>
      <c r="S37" s="73">
        <v>0.15</v>
      </c>
      <c r="T37" s="72">
        <v>0.2</v>
      </c>
      <c r="U37" s="72">
        <v>0.2</v>
      </c>
      <c r="V37" s="72">
        <v>0.2</v>
      </c>
      <c r="W37" s="73">
        <v>0.15</v>
      </c>
      <c r="X37" s="72">
        <v>0.2</v>
      </c>
      <c r="Y37" s="72">
        <v>0.2</v>
      </c>
      <c r="Z37" s="72">
        <v>0.15</v>
      </c>
      <c r="AA37" s="72">
        <v>0.15</v>
      </c>
      <c r="AB37" s="72">
        <v>0.15</v>
      </c>
      <c r="AC37" s="72">
        <v>0.15</v>
      </c>
      <c r="AD37" s="72">
        <v>0.15</v>
      </c>
      <c r="AE37" s="72">
        <v>0.2</v>
      </c>
      <c r="AF37" s="72">
        <v>0.15</v>
      </c>
      <c r="AG37" s="72">
        <v>0.15</v>
      </c>
      <c r="AH37" s="73">
        <v>0.15</v>
      </c>
      <c r="AI37" s="72">
        <v>0.15</v>
      </c>
      <c r="AJ37" s="72">
        <v>0.15</v>
      </c>
      <c r="AK37" s="72">
        <v>0.15</v>
      </c>
      <c r="AL37" s="72">
        <v>0.15</v>
      </c>
      <c r="AM37" s="72">
        <v>0.15</v>
      </c>
      <c r="AN37" s="72">
        <v>0.15</v>
      </c>
    </row>
    <row r="38" spans="1:40" ht="29">
      <c r="A38" s="40"/>
      <c r="B38" s="41" t="s">
        <v>103</v>
      </c>
      <c r="C38" s="69" t="s">
        <v>250</v>
      </c>
      <c r="D38" s="69" t="s">
        <v>250</v>
      </c>
      <c r="E38" s="69" t="s">
        <v>250</v>
      </c>
      <c r="F38" s="69" t="s">
        <v>250</v>
      </c>
      <c r="G38" s="69" t="s">
        <v>250</v>
      </c>
      <c r="H38" s="69" t="s">
        <v>250</v>
      </c>
      <c r="I38" s="69" t="s">
        <v>250</v>
      </c>
      <c r="J38" s="69" t="s">
        <v>251</v>
      </c>
      <c r="K38" s="69" t="s">
        <v>250</v>
      </c>
      <c r="L38" s="69" t="s">
        <v>250</v>
      </c>
      <c r="M38" s="69" t="s">
        <v>250</v>
      </c>
      <c r="N38" s="69" t="s">
        <v>250</v>
      </c>
      <c r="O38" s="69" t="s">
        <v>250</v>
      </c>
      <c r="P38" s="69" t="s">
        <v>250</v>
      </c>
      <c r="Q38" s="69" t="s">
        <v>250</v>
      </c>
      <c r="R38" s="69" t="s">
        <v>250</v>
      </c>
      <c r="S38" s="69" t="s">
        <v>250</v>
      </c>
      <c r="T38" s="69" t="s">
        <v>250</v>
      </c>
      <c r="U38" s="69" t="s">
        <v>250</v>
      </c>
      <c r="V38" s="69" t="s">
        <v>250</v>
      </c>
      <c r="W38" s="69" t="s">
        <v>250</v>
      </c>
      <c r="X38" s="69" t="s">
        <v>250</v>
      </c>
      <c r="Y38" s="69" t="s">
        <v>250</v>
      </c>
      <c r="Z38" s="69" t="s">
        <v>250</v>
      </c>
      <c r="AA38" s="69" t="s">
        <v>250</v>
      </c>
      <c r="AB38" s="69" t="s">
        <v>250</v>
      </c>
      <c r="AC38" s="69" t="s">
        <v>250</v>
      </c>
      <c r="AD38" s="69" t="s">
        <v>250</v>
      </c>
      <c r="AE38" s="69" t="s">
        <v>250</v>
      </c>
      <c r="AF38" s="69" t="s">
        <v>250</v>
      </c>
      <c r="AG38" s="69" t="s">
        <v>250</v>
      </c>
      <c r="AH38" s="69" t="s">
        <v>250</v>
      </c>
      <c r="AI38" s="69" t="s">
        <v>250</v>
      </c>
      <c r="AJ38" s="69" t="s">
        <v>250</v>
      </c>
      <c r="AK38" s="69" t="s">
        <v>250</v>
      </c>
      <c r="AL38" s="69" t="s">
        <v>250</v>
      </c>
      <c r="AM38" s="69" t="s">
        <v>250</v>
      </c>
      <c r="AN38" s="69" t="s">
        <v>250</v>
      </c>
    </row>
    <row r="39" spans="1:40" ht="14.5">
      <c r="A39" s="42"/>
      <c r="B39" s="41" t="s">
        <v>104</v>
      </c>
      <c r="C39" s="72">
        <v>5</v>
      </c>
      <c r="D39" s="72">
        <v>5</v>
      </c>
      <c r="E39" s="72">
        <v>5</v>
      </c>
      <c r="F39" s="72">
        <v>5</v>
      </c>
      <c r="G39" s="69">
        <f>1/G37</f>
        <v>6.666666666666667</v>
      </c>
      <c r="H39" s="72">
        <v>5</v>
      </c>
      <c r="I39" s="72">
        <v>5</v>
      </c>
      <c r="J39" s="72">
        <v>5</v>
      </c>
      <c r="K39" s="72">
        <v>5</v>
      </c>
      <c r="L39" s="72">
        <v>5</v>
      </c>
      <c r="M39" s="72">
        <v>5</v>
      </c>
      <c r="N39" s="72">
        <v>5</v>
      </c>
      <c r="O39" s="69">
        <f>1/O37</f>
        <v>6.666666666666667</v>
      </c>
      <c r="P39" s="72">
        <v>5</v>
      </c>
      <c r="Q39" s="72">
        <v>5</v>
      </c>
      <c r="R39" s="72">
        <v>5</v>
      </c>
      <c r="S39" s="69">
        <f>1/S37</f>
        <v>6.666666666666667</v>
      </c>
      <c r="T39" s="72">
        <v>5</v>
      </c>
      <c r="U39" s="72">
        <v>5</v>
      </c>
      <c r="V39" s="72">
        <v>5</v>
      </c>
      <c r="W39" s="69">
        <f>1/W37</f>
        <v>6.666666666666667</v>
      </c>
      <c r="X39" s="72">
        <v>5</v>
      </c>
      <c r="Y39" s="72">
        <v>5</v>
      </c>
      <c r="Z39" s="69">
        <f>1/Z37</f>
        <v>6.666666666666667</v>
      </c>
      <c r="AA39" s="69">
        <f>1/AA37</f>
        <v>6.666666666666667</v>
      </c>
      <c r="AB39" s="69">
        <f>1/AB37</f>
        <v>6.666666666666667</v>
      </c>
      <c r="AC39" s="69">
        <f>1/AC37</f>
        <v>6.666666666666667</v>
      </c>
      <c r="AD39" s="69">
        <f>1/AD37</f>
        <v>6.666666666666667</v>
      </c>
      <c r="AE39" s="72">
        <v>5</v>
      </c>
      <c r="AF39" s="69">
        <f t="shared" ref="AF39:AN39" si="9">1/AF37</f>
        <v>6.666666666666667</v>
      </c>
      <c r="AG39" s="69">
        <f t="shared" si="9"/>
        <v>6.666666666666667</v>
      </c>
      <c r="AH39" s="69">
        <f t="shared" si="9"/>
        <v>6.666666666666667</v>
      </c>
      <c r="AI39" s="69">
        <f t="shared" si="9"/>
        <v>6.666666666666667</v>
      </c>
      <c r="AJ39" s="69">
        <f t="shared" si="9"/>
        <v>6.666666666666667</v>
      </c>
      <c r="AK39" s="69">
        <f t="shared" si="9"/>
        <v>6.666666666666667</v>
      </c>
      <c r="AL39" s="69">
        <f t="shared" si="9"/>
        <v>6.666666666666667</v>
      </c>
      <c r="AM39" s="69">
        <f t="shared" si="9"/>
        <v>6.666666666666667</v>
      </c>
      <c r="AN39" s="69">
        <f t="shared" si="9"/>
        <v>6.666666666666667</v>
      </c>
    </row>
    <row r="40" spans="1:40" ht="43.5">
      <c r="A40" s="40" t="s">
        <v>115</v>
      </c>
      <c r="B40" s="41" t="s">
        <v>116</v>
      </c>
      <c r="C40" s="72">
        <v>0.28000000000000003</v>
      </c>
      <c r="D40" s="72">
        <v>0.28000000000000003</v>
      </c>
      <c r="E40" s="72">
        <v>0.28000000000000003</v>
      </c>
      <c r="F40" s="72">
        <v>0.28000000000000003</v>
      </c>
      <c r="G40" s="72">
        <v>0.3</v>
      </c>
      <c r="H40" s="72">
        <v>0.3</v>
      </c>
      <c r="I40" s="72">
        <v>0.3</v>
      </c>
      <c r="J40" s="72">
        <v>0.3</v>
      </c>
      <c r="K40" s="72">
        <v>0.3</v>
      </c>
      <c r="L40" s="72">
        <v>0.3</v>
      </c>
      <c r="M40" s="72">
        <v>0.3</v>
      </c>
      <c r="N40" s="72">
        <v>0.3</v>
      </c>
      <c r="O40" s="72">
        <v>0.3</v>
      </c>
      <c r="P40" s="72">
        <v>0.3</v>
      </c>
      <c r="Q40" s="72">
        <v>0.3</v>
      </c>
      <c r="R40" s="72">
        <v>0.3</v>
      </c>
      <c r="S40" s="72">
        <v>0.3</v>
      </c>
      <c r="T40" s="72">
        <v>0.14000000000000001</v>
      </c>
      <c r="U40" s="72">
        <v>0.14000000000000001</v>
      </c>
      <c r="V40" s="72">
        <v>0.14000000000000001</v>
      </c>
      <c r="W40" s="72">
        <v>0.14000000000000001</v>
      </c>
      <c r="X40" s="72">
        <v>0.14000000000000001</v>
      </c>
      <c r="Y40" s="72">
        <v>0.14000000000000001</v>
      </c>
      <c r="Z40" s="72">
        <v>0.14000000000000001</v>
      </c>
      <c r="AA40" s="72">
        <v>0.14000000000000001</v>
      </c>
      <c r="AB40" s="72">
        <v>0.14000000000000001</v>
      </c>
      <c r="AC40" s="72">
        <v>0.14000000000000001</v>
      </c>
      <c r="AD40" s="72">
        <v>0.14000000000000001</v>
      </c>
      <c r="AE40" s="72">
        <v>0.14000000000000001</v>
      </c>
      <c r="AF40" s="72">
        <v>0.14000000000000001</v>
      </c>
      <c r="AG40" s="72">
        <v>0.14000000000000001</v>
      </c>
      <c r="AH40" s="72">
        <v>0.3</v>
      </c>
      <c r="AI40" s="72">
        <v>0.14000000000000001</v>
      </c>
      <c r="AJ40" s="72">
        <v>0.14000000000000001</v>
      </c>
      <c r="AK40" s="72">
        <v>0.14000000000000001</v>
      </c>
      <c r="AL40" s="72">
        <v>0.14000000000000001</v>
      </c>
      <c r="AM40" s="72">
        <v>0.14000000000000001</v>
      </c>
      <c r="AN40" s="72">
        <v>0.14000000000000001</v>
      </c>
    </row>
    <row r="41" spans="1:40" ht="14.5">
      <c r="A41" s="40" t="s">
        <v>117</v>
      </c>
      <c r="B41" s="42" t="s">
        <v>118</v>
      </c>
      <c r="C41" s="70">
        <v>1.4</v>
      </c>
      <c r="D41" s="70">
        <v>1.4</v>
      </c>
      <c r="E41" s="70">
        <v>1.4</v>
      </c>
      <c r="F41" s="70">
        <v>1.4</v>
      </c>
      <c r="G41" s="71">
        <v>1.2</v>
      </c>
      <c r="H41" s="70">
        <v>1.4</v>
      </c>
      <c r="I41" s="70">
        <v>1.4</v>
      </c>
      <c r="J41" s="70">
        <v>1.4</v>
      </c>
      <c r="K41" s="70">
        <v>1.4</v>
      </c>
      <c r="L41" s="70">
        <v>1.4</v>
      </c>
      <c r="M41" s="70">
        <v>1.4</v>
      </c>
      <c r="N41" s="70">
        <v>1.4</v>
      </c>
      <c r="O41" s="71">
        <v>1.2</v>
      </c>
      <c r="P41" s="70">
        <v>1.4</v>
      </c>
      <c r="Q41" s="70">
        <v>1.4</v>
      </c>
      <c r="R41" s="70">
        <v>1.4</v>
      </c>
      <c r="S41" s="71">
        <v>1.2</v>
      </c>
      <c r="T41" s="70">
        <v>1.4</v>
      </c>
      <c r="U41" s="70">
        <v>1.4</v>
      </c>
      <c r="V41" s="70">
        <v>1.4</v>
      </c>
      <c r="W41" s="71">
        <v>1.2</v>
      </c>
      <c r="X41" s="70">
        <v>1.4</v>
      </c>
      <c r="Y41" s="70">
        <v>1.4</v>
      </c>
      <c r="Z41" s="70">
        <v>1.2</v>
      </c>
      <c r="AA41" s="70">
        <v>1.2</v>
      </c>
      <c r="AB41" s="70">
        <v>1.2</v>
      </c>
      <c r="AC41" s="70">
        <v>1.2</v>
      </c>
      <c r="AD41" s="70">
        <v>1.2</v>
      </c>
      <c r="AE41" s="70">
        <v>1.4</v>
      </c>
      <c r="AF41" s="70">
        <v>1.2</v>
      </c>
      <c r="AG41" s="70">
        <v>1.2</v>
      </c>
      <c r="AH41" s="71">
        <v>1.2</v>
      </c>
      <c r="AI41" s="70">
        <v>1.2</v>
      </c>
      <c r="AJ41" s="70">
        <v>1.2</v>
      </c>
      <c r="AK41" s="70">
        <v>1.2</v>
      </c>
      <c r="AL41" s="70">
        <v>1.2</v>
      </c>
      <c r="AM41" s="70">
        <v>1.2</v>
      </c>
      <c r="AN41" s="70">
        <v>1.2</v>
      </c>
    </row>
    <row r="42" spans="1:40" ht="29">
      <c r="A42" s="40"/>
      <c r="B42" s="42" t="s">
        <v>119</v>
      </c>
      <c r="C42" s="70" t="s">
        <v>252</v>
      </c>
      <c r="D42" s="70" t="s">
        <v>252</v>
      </c>
      <c r="E42" s="70" t="s">
        <v>252</v>
      </c>
      <c r="F42" s="70" t="s">
        <v>252</v>
      </c>
      <c r="G42" s="70" t="s">
        <v>255</v>
      </c>
      <c r="H42" s="70" t="s">
        <v>252</v>
      </c>
      <c r="I42" s="70" t="s">
        <v>253</v>
      </c>
      <c r="J42" s="70" t="s">
        <v>252</v>
      </c>
      <c r="K42" s="70" t="s">
        <v>252</v>
      </c>
      <c r="L42" s="70" t="s">
        <v>252</v>
      </c>
      <c r="M42" s="70" t="s">
        <v>254</v>
      </c>
      <c r="N42" s="70" t="s">
        <v>252</v>
      </c>
      <c r="O42" s="70" t="s">
        <v>255</v>
      </c>
      <c r="P42" s="70" t="s">
        <v>256</v>
      </c>
      <c r="Q42" s="70" t="s">
        <v>252</v>
      </c>
      <c r="R42" s="70" t="s">
        <v>252</v>
      </c>
      <c r="S42" s="70" t="s">
        <v>255</v>
      </c>
      <c r="T42" s="70" t="s">
        <v>252</v>
      </c>
      <c r="U42" s="70" t="s">
        <v>252</v>
      </c>
      <c r="V42" s="70" t="s">
        <v>252</v>
      </c>
      <c r="W42" s="70" t="s">
        <v>255</v>
      </c>
      <c r="X42" s="70" t="s">
        <v>256</v>
      </c>
      <c r="Y42" s="70" t="s">
        <v>252</v>
      </c>
      <c r="Z42" s="70" t="s">
        <v>255</v>
      </c>
      <c r="AA42" s="70" t="s">
        <v>255</v>
      </c>
      <c r="AB42" s="70" t="s">
        <v>255</v>
      </c>
      <c r="AC42" s="70" t="s">
        <v>255</v>
      </c>
      <c r="AD42" s="70" t="s">
        <v>255</v>
      </c>
      <c r="AE42" s="70" t="s">
        <v>252</v>
      </c>
      <c r="AF42" s="70" t="s">
        <v>255</v>
      </c>
      <c r="AG42" s="70" t="s">
        <v>255</v>
      </c>
      <c r="AH42" s="70" t="s">
        <v>255</v>
      </c>
      <c r="AI42" s="70" t="s">
        <v>255</v>
      </c>
      <c r="AJ42" s="70" t="s">
        <v>255</v>
      </c>
      <c r="AK42" s="70" t="s">
        <v>255</v>
      </c>
      <c r="AL42" s="70" t="s">
        <v>255</v>
      </c>
      <c r="AM42" s="70" t="s">
        <v>255</v>
      </c>
      <c r="AN42" s="70" t="s">
        <v>255</v>
      </c>
    </row>
    <row r="43" spans="1:40" ht="29">
      <c r="A43" s="42"/>
      <c r="B43" s="42" t="s">
        <v>120</v>
      </c>
      <c r="C43" s="74"/>
      <c r="D43" s="74"/>
      <c r="E43" s="74"/>
      <c r="F43" s="74"/>
      <c r="G43" s="74" t="s">
        <v>346</v>
      </c>
      <c r="H43" s="74"/>
      <c r="I43" s="74"/>
      <c r="J43" s="74"/>
      <c r="K43" s="74"/>
      <c r="L43" s="74"/>
      <c r="M43" s="74"/>
      <c r="N43" s="74"/>
      <c r="O43" s="74"/>
      <c r="P43" s="70"/>
      <c r="Q43" s="74"/>
      <c r="R43" s="74"/>
      <c r="S43" s="74" t="s">
        <v>346</v>
      </c>
      <c r="T43" s="74"/>
      <c r="U43" s="74"/>
      <c r="V43" s="74"/>
      <c r="W43" s="74"/>
      <c r="X43" s="70"/>
      <c r="Y43" s="74"/>
      <c r="Z43" s="74"/>
      <c r="AA43" s="74"/>
      <c r="AB43" s="74"/>
      <c r="AC43" s="74"/>
      <c r="AD43" s="74"/>
      <c r="AE43" s="74"/>
      <c r="AF43" s="74"/>
      <c r="AG43" s="74"/>
      <c r="AH43" s="74" t="s">
        <v>346</v>
      </c>
      <c r="AI43" s="74"/>
      <c r="AJ43" s="74"/>
      <c r="AK43" s="74"/>
      <c r="AL43" s="74"/>
      <c r="AM43" s="74"/>
      <c r="AN43" s="74"/>
    </row>
    <row r="44" spans="1:40" ht="14.5">
      <c r="A44" s="40" t="s">
        <v>121</v>
      </c>
      <c r="B44" s="43" t="s">
        <v>122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</row>
    <row r="45" spans="1:40" ht="14.5">
      <c r="A45" s="40" t="s">
        <v>123</v>
      </c>
      <c r="B45" s="42" t="s">
        <v>124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</row>
    <row r="46" spans="1:40" ht="14.5">
      <c r="A46" s="44"/>
      <c r="B46" s="42" t="s">
        <v>125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6"/>
      <c r="Q46" s="75"/>
      <c r="R46" s="75"/>
      <c r="S46" s="75"/>
      <c r="T46" s="75"/>
      <c r="U46" s="75"/>
      <c r="V46" s="75"/>
      <c r="W46" s="75"/>
      <c r="X46" s="76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</row>
    <row r="47" spans="1:40" ht="14.5">
      <c r="A47" s="40" t="s">
        <v>126</v>
      </c>
      <c r="B47" s="41" t="s">
        <v>127</v>
      </c>
      <c r="C47" s="72">
        <v>3</v>
      </c>
      <c r="D47" s="72">
        <v>3</v>
      </c>
      <c r="E47" s="72">
        <v>3</v>
      </c>
      <c r="F47" s="72">
        <v>3</v>
      </c>
      <c r="G47" s="72"/>
      <c r="H47" s="72">
        <v>3</v>
      </c>
      <c r="I47" s="72"/>
      <c r="J47" s="72">
        <v>3</v>
      </c>
      <c r="K47" s="72">
        <v>3</v>
      </c>
      <c r="L47" s="72">
        <v>3</v>
      </c>
      <c r="M47" s="72">
        <v>3</v>
      </c>
      <c r="N47" s="72">
        <v>3</v>
      </c>
      <c r="O47" s="72">
        <v>3</v>
      </c>
      <c r="P47" s="72">
        <v>3</v>
      </c>
      <c r="Q47" s="72">
        <v>3</v>
      </c>
      <c r="R47" s="72"/>
      <c r="S47" s="72"/>
      <c r="T47" s="72">
        <v>3</v>
      </c>
      <c r="U47" s="72">
        <v>3</v>
      </c>
      <c r="V47" s="72">
        <v>3</v>
      </c>
      <c r="W47" s="72">
        <v>3</v>
      </c>
      <c r="X47" s="72"/>
      <c r="Y47" s="72">
        <v>3</v>
      </c>
      <c r="Z47" s="72">
        <v>3</v>
      </c>
      <c r="AA47" s="72">
        <v>3</v>
      </c>
      <c r="AB47" s="72">
        <v>3</v>
      </c>
      <c r="AC47" s="72">
        <v>3</v>
      </c>
      <c r="AD47" s="72">
        <v>3</v>
      </c>
      <c r="AE47" s="72">
        <v>3</v>
      </c>
      <c r="AF47" s="72">
        <v>3</v>
      </c>
      <c r="AG47" s="72">
        <v>3</v>
      </c>
      <c r="AH47" s="72"/>
      <c r="AI47" s="72">
        <v>3</v>
      </c>
      <c r="AJ47" s="72">
        <v>3</v>
      </c>
      <c r="AK47" s="72">
        <v>3</v>
      </c>
      <c r="AL47" s="72">
        <v>3</v>
      </c>
      <c r="AM47" s="72">
        <v>3</v>
      </c>
      <c r="AN47" s="72">
        <v>3</v>
      </c>
    </row>
    <row r="48" spans="1:40" ht="29">
      <c r="A48" s="38" t="s">
        <v>128</v>
      </c>
      <c r="B48" s="39"/>
      <c r="C48" s="64" t="str">
        <f t="shared" ref="C48:P48" si="10">C$9</f>
        <v>AER_01_00_base_v9</v>
      </c>
      <c r="D48" s="64" t="str">
        <f t="shared" si="10"/>
        <v>AER_01_03_matx_TTV50_v3_ENV</v>
      </c>
      <c r="E48" s="64" t="str">
        <f>E$9</f>
        <v>AER_01_05_DEnv_DEOpt_v4_ENV</v>
      </c>
      <c r="F48" s="64" t="str">
        <f>F$9</f>
        <v>AER_01_06_matx_basC_v5_ENV</v>
      </c>
      <c r="G48" s="64" t="str">
        <f>G$9</f>
        <v>AER_01_28_dhup_dh_NRJ</v>
      </c>
      <c r="H48" s="64" t="str">
        <f t="shared" si="10"/>
        <v>AER_02_00_base_v9</v>
      </c>
      <c r="I48" s="64" t="str">
        <f t="shared" si="10"/>
        <v>AER_02_01_stru_mixteboisbeton_v4_ENV</v>
      </c>
      <c r="J48" s="64" t="str">
        <f t="shared" si="10"/>
        <v>AER_02_07_DEnv_DEOpt_v4_ENV</v>
      </c>
      <c r="K48" s="64" t="str">
        <f t="shared" si="10"/>
        <v>AER_02_08_matx_basC_v4_ENV</v>
      </c>
      <c r="L48" s="64" t="str">
        <f>L$9</f>
        <v>AER_02_11_ete_freecooling_v3_NRJ</v>
      </c>
      <c r="M48" s="64" t="str">
        <f>M$9</f>
        <v>AER_02_12_ete_BSO_v3_NRJ</v>
      </c>
      <c r="N48" s="64" t="str">
        <f t="shared" si="10"/>
        <v>AER_02_13_ete_adiabatique_v3_NRJ</v>
      </c>
      <c r="O48" s="64" t="str">
        <f t="shared" si="10"/>
        <v>AER_02_14_perf_Bbio_v3_NRJ</v>
      </c>
      <c r="P48" s="64" t="str">
        <f t="shared" si="10"/>
        <v>AER_02_16_perf_DH_v4_ENV</v>
      </c>
      <c r="Q48" s="64" t="str">
        <f>Q$9</f>
        <v>AER_02_26_syst_PV50_v3_ENV</v>
      </c>
      <c r="R48" s="64" t="str">
        <f>R$9</f>
        <v>AER_02_02_stru_compacite_v4_ENV</v>
      </c>
      <c r="S48" s="64" t="str">
        <f>S$9</f>
        <v>AER_02_29_dhup_dh_-30toit_BSOtoit_NRJ</v>
      </c>
      <c r="T48" s="64" t="str">
        <f t="shared" ref="T48:AF48" si="11">T$9</f>
        <v>AER_03_00_base_v9</v>
      </c>
      <c r="U48" s="64" t="str">
        <f t="shared" si="11"/>
        <v>AER_03_09_DEnv_DEOpt_v4_ENV</v>
      </c>
      <c r="V48" s="64" t="str">
        <f>V$9</f>
        <v>AER_03_10_matx_basC_v4_ENV</v>
      </c>
      <c r="W48" s="64" t="str">
        <f t="shared" si="11"/>
        <v>AER_03_15_perf_Bbio_v3_NRJ</v>
      </c>
      <c r="X48" s="64" t="str">
        <f t="shared" si="11"/>
        <v>AER_03_17_perf_DH_v3_NRJ</v>
      </c>
      <c r="Y48" s="64" t="str">
        <f t="shared" si="11"/>
        <v>AER_03_18_facd_Svred_v3_NRJ</v>
      </c>
      <c r="Z48" s="64" t="str">
        <f t="shared" si="11"/>
        <v>AER_03_19_syst_rooftopBbioOpt_v5_NRJ</v>
      </c>
      <c r="AA48" s="64" t="str">
        <f t="shared" si="11"/>
        <v>AER_03_20_syst_boisBbioOpt_v3_NRJ</v>
      </c>
      <c r="AB48" s="64" t="str">
        <f t="shared" si="11"/>
        <v>AER_03_21_syst_PACROBbioOpt_v4_NRJ</v>
      </c>
      <c r="AC48" s="64" t="str">
        <f t="shared" si="11"/>
        <v>AER_03_22_syst_PACEEBbioOpt_v5_NRJ</v>
      </c>
      <c r="AD48" s="64" t="str">
        <f t="shared" si="11"/>
        <v>AER_03_23_syst_EJBbioOpt_v3_NRJ</v>
      </c>
      <c r="AE48" s="64" t="str">
        <f t="shared" si="11"/>
        <v>AER_03_24_syst_DF18_v4_NRJ</v>
      </c>
      <c r="AF48" s="64" t="str">
        <f t="shared" si="11"/>
        <v>AER_03_25_syst_PACAEBbioOpt_v4_ENV</v>
      </c>
      <c r="AG48" s="64" t="str">
        <f>AG$9</f>
        <v>AER_03_27_perf_eclairageBbioOpt_v3_NRJ</v>
      </c>
      <c r="AH48" s="64" t="str">
        <f t="shared" ref="AH48:AN48" si="12">AH$9</f>
        <v>AER_03_30_dhup_dh_NRJ</v>
      </c>
      <c r="AI48" s="64" t="str">
        <f t="shared" si="12"/>
        <v>AER_03_31_syst_rooftopBbioOptEclOpt</v>
      </c>
      <c r="AJ48" s="64" t="str">
        <f t="shared" si="12"/>
        <v>AER_03_32_syst_boisBbioOptEclOpt</v>
      </c>
      <c r="AK48" s="64" t="str">
        <f t="shared" si="12"/>
        <v>AER_03_33_syst_PACROBbioOptEclOpt</v>
      </c>
      <c r="AL48" s="64" t="str">
        <f t="shared" si="12"/>
        <v>AER_03_34_syst_PACEEOBbioOptEclOpt</v>
      </c>
      <c r="AM48" s="64" t="str">
        <f t="shared" si="12"/>
        <v>AER_03_35_syst_EJOBbioOptEclOpt</v>
      </c>
      <c r="AN48" s="64" t="str">
        <f t="shared" si="12"/>
        <v>AER_03_36_syst_ PACAEOBbioOptEclOpt</v>
      </c>
    </row>
    <row r="49" spans="1:40" ht="14.5">
      <c r="A49" s="40" t="s">
        <v>129</v>
      </c>
      <c r="B49" s="43" t="s">
        <v>124</v>
      </c>
      <c r="C49" s="70" t="s">
        <v>130</v>
      </c>
      <c r="D49" s="70" t="s">
        <v>130</v>
      </c>
      <c r="E49" s="70" t="s">
        <v>130</v>
      </c>
      <c r="F49" s="70" t="s">
        <v>130</v>
      </c>
      <c r="G49" s="70" t="s">
        <v>130</v>
      </c>
      <c r="H49" s="70" t="s">
        <v>130</v>
      </c>
      <c r="I49" s="70" t="s">
        <v>130</v>
      </c>
      <c r="J49" s="70" t="s">
        <v>130</v>
      </c>
      <c r="K49" s="70" t="s">
        <v>130</v>
      </c>
      <c r="L49" s="70" t="s">
        <v>130</v>
      </c>
      <c r="M49" s="70" t="s">
        <v>130</v>
      </c>
      <c r="N49" s="70" t="s">
        <v>130</v>
      </c>
      <c r="O49" s="70" t="s">
        <v>130</v>
      </c>
      <c r="P49" s="70" t="s">
        <v>130</v>
      </c>
      <c r="Q49" s="70" t="s">
        <v>130</v>
      </c>
      <c r="R49" s="70" t="s">
        <v>130</v>
      </c>
      <c r="S49" s="70" t="s">
        <v>130</v>
      </c>
      <c r="T49" s="70" t="s">
        <v>130</v>
      </c>
      <c r="U49" s="70" t="s">
        <v>130</v>
      </c>
      <c r="V49" s="70" t="s">
        <v>130</v>
      </c>
      <c r="W49" s="70" t="s">
        <v>130</v>
      </c>
      <c r="X49" s="70" t="s">
        <v>130</v>
      </c>
      <c r="Y49" s="70" t="s">
        <v>130</v>
      </c>
      <c r="Z49" s="70" t="s">
        <v>130</v>
      </c>
      <c r="AA49" s="70" t="s">
        <v>130</v>
      </c>
      <c r="AB49" s="70" t="s">
        <v>130</v>
      </c>
      <c r="AC49" s="70" t="s">
        <v>130</v>
      </c>
      <c r="AD49" s="70" t="s">
        <v>130</v>
      </c>
      <c r="AE49" s="70" t="s">
        <v>130</v>
      </c>
      <c r="AF49" s="70" t="s">
        <v>130</v>
      </c>
      <c r="AG49" s="70" t="s">
        <v>130</v>
      </c>
      <c r="AH49" s="70" t="s">
        <v>130</v>
      </c>
      <c r="AI49" s="70" t="s">
        <v>130</v>
      </c>
      <c r="AJ49" s="70" t="s">
        <v>130</v>
      </c>
      <c r="AK49" s="70" t="s">
        <v>130</v>
      </c>
      <c r="AL49" s="70" t="s">
        <v>130</v>
      </c>
      <c r="AM49" s="70" t="s">
        <v>130</v>
      </c>
      <c r="AN49" s="70" t="s">
        <v>130</v>
      </c>
    </row>
    <row r="50" spans="1:40" ht="14.5">
      <c r="A50" s="40"/>
      <c r="B50" s="43" t="s">
        <v>131</v>
      </c>
      <c r="C50" s="77">
        <v>35020</v>
      </c>
      <c r="D50" s="77">
        <v>35020</v>
      </c>
      <c r="E50" s="77">
        <v>35020</v>
      </c>
      <c r="F50" s="77">
        <v>35020</v>
      </c>
      <c r="G50" s="77">
        <v>35020</v>
      </c>
      <c r="H50" s="77">
        <v>156167</v>
      </c>
      <c r="I50" s="77">
        <v>156167</v>
      </c>
      <c r="J50" s="77">
        <v>156167</v>
      </c>
      <c r="K50" s="77">
        <v>156167</v>
      </c>
      <c r="L50" s="77">
        <v>156167</v>
      </c>
      <c r="M50" s="77">
        <v>156167</v>
      </c>
      <c r="N50" s="77">
        <v>156167</v>
      </c>
      <c r="O50" s="77">
        <v>156167</v>
      </c>
      <c r="P50" s="77">
        <v>156167</v>
      </c>
      <c r="Q50" s="77">
        <v>156167</v>
      </c>
      <c r="R50" s="77">
        <v>156167</v>
      </c>
      <c r="S50" s="77">
        <v>156167</v>
      </c>
      <c r="T50" s="77">
        <v>171316</v>
      </c>
      <c r="U50" s="77">
        <v>171316</v>
      </c>
      <c r="V50" s="77">
        <v>171316</v>
      </c>
      <c r="W50" s="77">
        <v>171316</v>
      </c>
      <c r="X50" s="77">
        <v>171316</v>
      </c>
      <c r="Y50" s="77">
        <v>171316</v>
      </c>
      <c r="Z50" s="77">
        <v>171316</v>
      </c>
      <c r="AA50" s="77">
        <v>171316</v>
      </c>
      <c r="AB50" s="77">
        <v>171316</v>
      </c>
      <c r="AC50" s="77">
        <v>171316</v>
      </c>
      <c r="AD50" s="77">
        <v>171316</v>
      </c>
      <c r="AE50" s="77">
        <v>238129</v>
      </c>
      <c r="AF50" s="77">
        <v>171316</v>
      </c>
      <c r="AG50" s="77">
        <v>171316</v>
      </c>
      <c r="AH50" s="77">
        <v>171316</v>
      </c>
      <c r="AI50" s="77">
        <v>171316</v>
      </c>
      <c r="AJ50" s="77">
        <v>171316</v>
      </c>
      <c r="AK50" s="77">
        <v>171316</v>
      </c>
      <c r="AL50" s="77">
        <v>171316</v>
      </c>
      <c r="AM50" s="77">
        <v>171316</v>
      </c>
      <c r="AN50" s="77">
        <v>171316</v>
      </c>
    </row>
    <row r="51" spans="1:40" ht="14.5">
      <c r="A51" s="40"/>
      <c r="B51" s="43" t="s">
        <v>132</v>
      </c>
      <c r="C51" s="70"/>
      <c r="D51" s="77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</row>
    <row r="52" spans="1:40" ht="14.5">
      <c r="A52" s="40"/>
      <c r="B52" s="43" t="s">
        <v>133</v>
      </c>
      <c r="C52" s="70" t="s">
        <v>257</v>
      </c>
      <c r="D52" s="70" t="s">
        <v>257</v>
      </c>
      <c r="E52" s="70" t="s">
        <v>257</v>
      </c>
      <c r="F52" s="70" t="s">
        <v>257</v>
      </c>
      <c r="G52" s="70" t="s">
        <v>257</v>
      </c>
      <c r="H52" s="70" t="s">
        <v>257</v>
      </c>
      <c r="I52" s="70" t="s">
        <v>257</v>
      </c>
      <c r="J52" s="70" t="s">
        <v>257</v>
      </c>
      <c r="K52" s="70" t="s">
        <v>257</v>
      </c>
      <c r="L52" s="70" t="s">
        <v>257</v>
      </c>
      <c r="M52" s="70" t="s">
        <v>257</v>
      </c>
      <c r="N52" s="70" t="s">
        <v>257</v>
      </c>
      <c r="O52" s="70" t="s">
        <v>257</v>
      </c>
      <c r="P52" s="70" t="s">
        <v>257</v>
      </c>
      <c r="Q52" s="70" t="s">
        <v>257</v>
      </c>
      <c r="R52" s="70" t="s">
        <v>257</v>
      </c>
      <c r="S52" s="70" t="s">
        <v>257</v>
      </c>
      <c r="T52" s="72" t="s">
        <v>257</v>
      </c>
      <c r="U52" s="70" t="s">
        <v>257</v>
      </c>
      <c r="V52" s="70" t="s">
        <v>257</v>
      </c>
      <c r="W52" s="70" t="s">
        <v>257</v>
      </c>
      <c r="X52" s="70" t="s">
        <v>257</v>
      </c>
      <c r="Y52" s="70" t="s">
        <v>257</v>
      </c>
      <c r="Z52" s="70" t="s">
        <v>257</v>
      </c>
      <c r="AA52" s="70" t="s">
        <v>257</v>
      </c>
      <c r="AB52" s="70" t="s">
        <v>257</v>
      </c>
      <c r="AC52" s="70" t="s">
        <v>257</v>
      </c>
      <c r="AD52" s="70" t="s">
        <v>257</v>
      </c>
      <c r="AE52" s="70" t="s">
        <v>257</v>
      </c>
      <c r="AF52" s="70" t="s">
        <v>257</v>
      </c>
      <c r="AG52" s="70" t="s">
        <v>257</v>
      </c>
      <c r="AH52" s="70" t="s">
        <v>257</v>
      </c>
      <c r="AI52" s="70" t="s">
        <v>257</v>
      </c>
      <c r="AJ52" s="70" t="s">
        <v>257</v>
      </c>
      <c r="AK52" s="70" t="s">
        <v>257</v>
      </c>
      <c r="AL52" s="70" t="s">
        <v>257</v>
      </c>
      <c r="AM52" s="70" t="s">
        <v>257</v>
      </c>
      <c r="AN52" s="70" t="s">
        <v>257</v>
      </c>
    </row>
    <row r="53" spans="1:40" ht="14.5">
      <c r="A53" s="40" t="s">
        <v>57</v>
      </c>
      <c r="B53" s="43" t="s">
        <v>124</v>
      </c>
      <c r="C53" s="72" t="s">
        <v>258</v>
      </c>
      <c r="D53" s="72" t="s">
        <v>258</v>
      </c>
      <c r="E53" s="72" t="s">
        <v>258</v>
      </c>
      <c r="F53" s="72" t="s">
        <v>258</v>
      </c>
      <c r="G53" s="72" t="s">
        <v>258</v>
      </c>
      <c r="H53" s="72" t="s">
        <v>258</v>
      </c>
      <c r="I53" s="72" t="s">
        <v>258</v>
      </c>
      <c r="J53" s="72" t="s">
        <v>258</v>
      </c>
      <c r="K53" s="72" t="s">
        <v>258</v>
      </c>
      <c r="L53" s="72" t="s">
        <v>258</v>
      </c>
      <c r="M53" s="72" t="s">
        <v>258</v>
      </c>
      <c r="N53" s="72" t="s">
        <v>258</v>
      </c>
      <c r="O53" s="72" t="s">
        <v>258</v>
      </c>
      <c r="P53" s="72" t="s">
        <v>258</v>
      </c>
      <c r="Q53" s="72" t="s">
        <v>258</v>
      </c>
      <c r="R53" s="72" t="s">
        <v>258</v>
      </c>
      <c r="S53" s="72" t="s">
        <v>258</v>
      </c>
      <c r="T53" s="72" t="s">
        <v>258</v>
      </c>
      <c r="U53" s="72" t="s">
        <v>258</v>
      </c>
      <c r="V53" s="72" t="s">
        <v>258</v>
      </c>
      <c r="W53" s="72" t="s">
        <v>258</v>
      </c>
      <c r="X53" s="72" t="s">
        <v>258</v>
      </c>
      <c r="Y53" s="72" t="s">
        <v>258</v>
      </c>
      <c r="Z53" s="73" t="s">
        <v>259</v>
      </c>
      <c r="AA53" s="73" t="s">
        <v>260</v>
      </c>
      <c r="AB53" s="73" t="s">
        <v>261</v>
      </c>
      <c r="AC53" s="73" t="s">
        <v>262</v>
      </c>
      <c r="AD53" s="73" t="s">
        <v>263</v>
      </c>
      <c r="AE53" s="72" t="s">
        <v>258</v>
      </c>
      <c r="AF53" s="73" t="s">
        <v>261</v>
      </c>
      <c r="AG53" s="72" t="s">
        <v>258</v>
      </c>
      <c r="AH53" s="72" t="s">
        <v>258</v>
      </c>
      <c r="AI53" s="73" t="s">
        <v>259</v>
      </c>
      <c r="AJ53" s="73" t="s">
        <v>260</v>
      </c>
      <c r="AK53" s="73" t="s">
        <v>261</v>
      </c>
      <c r="AL53" s="73" t="s">
        <v>262</v>
      </c>
      <c r="AM53" s="73" t="s">
        <v>263</v>
      </c>
      <c r="AN53" s="73" t="s">
        <v>261</v>
      </c>
    </row>
    <row r="54" spans="1:40" ht="14.5">
      <c r="A54" s="40"/>
      <c r="B54" s="43" t="s">
        <v>134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</row>
    <row r="55" spans="1:40" ht="14.5">
      <c r="A55" s="40"/>
      <c r="B55" s="43" t="s">
        <v>135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</row>
    <row r="56" spans="1:40" ht="14.5">
      <c r="A56" s="40" t="s">
        <v>136</v>
      </c>
      <c r="B56" s="43" t="s">
        <v>124</v>
      </c>
      <c r="C56" s="70" t="s">
        <v>264</v>
      </c>
      <c r="D56" s="70" t="s">
        <v>264</v>
      </c>
      <c r="E56" s="70" t="s">
        <v>264</v>
      </c>
      <c r="F56" s="70" t="s">
        <v>264</v>
      </c>
      <c r="G56" s="70" t="s">
        <v>264</v>
      </c>
      <c r="H56" s="70" t="s">
        <v>264</v>
      </c>
      <c r="I56" s="70" t="s">
        <v>264</v>
      </c>
      <c r="J56" s="70" t="s">
        <v>264</v>
      </c>
      <c r="K56" s="70" t="s">
        <v>264</v>
      </c>
      <c r="L56" s="70" t="s">
        <v>264</v>
      </c>
      <c r="M56" s="70" t="s">
        <v>264</v>
      </c>
      <c r="N56" s="70" t="s">
        <v>264</v>
      </c>
      <c r="O56" s="70" t="s">
        <v>264</v>
      </c>
      <c r="P56" s="70" t="s">
        <v>264</v>
      </c>
      <c r="Q56" s="70" t="s">
        <v>264</v>
      </c>
      <c r="R56" s="70" t="s">
        <v>264</v>
      </c>
      <c r="S56" s="70" t="s">
        <v>264</v>
      </c>
      <c r="T56" s="70" t="s">
        <v>264</v>
      </c>
      <c r="U56" s="70" t="s">
        <v>264</v>
      </c>
      <c r="V56" s="70" t="s">
        <v>264</v>
      </c>
      <c r="W56" s="70" t="s">
        <v>264</v>
      </c>
      <c r="X56" s="70" t="s">
        <v>264</v>
      </c>
      <c r="Y56" s="70" t="s">
        <v>264</v>
      </c>
      <c r="Z56" s="70" t="s">
        <v>264</v>
      </c>
      <c r="AA56" s="70" t="s">
        <v>264</v>
      </c>
      <c r="AB56" s="70" t="s">
        <v>264</v>
      </c>
      <c r="AC56" s="70" t="s">
        <v>264</v>
      </c>
      <c r="AD56" s="70" t="s">
        <v>264</v>
      </c>
      <c r="AE56" s="70" t="s">
        <v>264</v>
      </c>
      <c r="AF56" s="71" t="s">
        <v>265</v>
      </c>
      <c r="AG56" s="70" t="s">
        <v>264</v>
      </c>
      <c r="AH56" s="70" t="s">
        <v>264</v>
      </c>
      <c r="AI56" s="70" t="s">
        <v>264</v>
      </c>
      <c r="AJ56" s="70" t="s">
        <v>264</v>
      </c>
      <c r="AK56" s="70" t="s">
        <v>264</v>
      </c>
      <c r="AL56" s="70" t="s">
        <v>264</v>
      </c>
      <c r="AM56" s="70" t="s">
        <v>264</v>
      </c>
      <c r="AN56" s="71" t="s">
        <v>265</v>
      </c>
    </row>
    <row r="57" spans="1:40" ht="58">
      <c r="A57" s="40"/>
      <c r="B57" s="43" t="s">
        <v>137</v>
      </c>
      <c r="C57" s="70" t="s">
        <v>266</v>
      </c>
      <c r="D57" s="70" t="s">
        <v>266</v>
      </c>
      <c r="E57" s="70" t="s">
        <v>266</v>
      </c>
      <c r="F57" s="70" t="s">
        <v>266</v>
      </c>
      <c r="G57" s="70" t="s">
        <v>266</v>
      </c>
      <c r="H57" s="70" t="s">
        <v>266</v>
      </c>
      <c r="I57" s="70" t="s">
        <v>266</v>
      </c>
      <c r="J57" s="70" t="s">
        <v>266</v>
      </c>
      <c r="K57" s="70" t="s">
        <v>266</v>
      </c>
      <c r="L57" s="70" t="s">
        <v>266</v>
      </c>
      <c r="M57" s="70" t="s">
        <v>266</v>
      </c>
      <c r="N57" s="70" t="s">
        <v>266</v>
      </c>
      <c r="O57" s="70" t="s">
        <v>266</v>
      </c>
      <c r="P57" s="70" t="s">
        <v>266</v>
      </c>
      <c r="Q57" s="70" t="s">
        <v>266</v>
      </c>
      <c r="R57" s="70" t="s">
        <v>266</v>
      </c>
      <c r="S57" s="70" t="s">
        <v>266</v>
      </c>
      <c r="T57" s="70" t="s">
        <v>266</v>
      </c>
      <c r="U57" s="70" t="s">
        <v>266</v>
      </c>
      <c r="V57" s="70" t="s">
        <v>266</v>
      </c>
      <c r="W57" s="70" t="s">
        <v>266</v>
      </c>
      <c r="X57" s="70" t="s">
        <v>266</v>
      </c>
      <c r="Y57" s="70" t="s">
        <v>266</v>
      </c>
      <c r="Z57" s="70" t="s">
        <v>266</v>
      </c>
      <c r="AA57" s="70" t="s">
        <v>266</v>
      </c>
      <c r="AB57" s="70" t="s">
        <v>266</v>
      </c>
      <c r="AC57" s="70" t="s">
        <v>266</v>
      </c>
      <c r="AD57" s="70" t="s">
        <v>266</v>
      </c>
      <c r="AE57" s="70" t="s">
        <v>266</v>
      </c>
      <c r="AF57" s="70" t="s">
        <v>266</v>
      </c>
      <c r="AG57" s="70" t="s">
        <v>266</v>
      </c>
      <c r="AH57" s="70" t="s">
        <v>266</v>
      </c>
      <c r="AI57" s="70" t="s">
        <v>266</v>
      </c>
      <c r="AJ57" s="70" t="s">
        <v>266</v>
      </c>
      <c r="AK57" s="70" t="s">
        <v>266</v>
      </c>
      <c r="AL57" s="70" t="s">
        <v>266</v>
      </c>
      <c r="AM57" s="70" t="s">
        <v>266</v>
      </c>
      <c r="AN57" s="70" t="s">
        <v>266</v>
      </c>
    </row>
    <row r="58" spans="1:40" ht="14.5">
      <c r="A58" s="40" t="s">
        <v>138</v>
      </c>
      <c r="B58" s="43" t="s">
        <v>124</v>
      </c>
      <c r="C58" s="70" t="s">
        <v>267</v>
      </c>
      <c r="D58" s="70" t="s">
        <v>267</v>
      </c>
      <c r="E58" s="70" t="s">
        <v>267</v>
      </c>
      <c r="F58" s="70" t="s">
        <v>267</v>
      </c>
      <c r="G58" s="70" t="s">
        <v>267</v>
      </c>
      <c r="H58" s="70" t="s">
        <v>267</v>
      </c>
      <c r="I58" s="70" t="s">
        <v>267</v>
      </c>
      <c r="J58" s="70" t="s">
        <v>267</v>
      </c>
      <c r="K58" s="70" t="s">
        <v>267</v>
      </c>
      <c r="L58" s="70" t="s">
        <v>267</v>
      </c>
      <c r="M58" s="70" t="s">
        <v>267</v>
      </c>
      <c r="N58" s="70" t="s">
        <v>267</v>
      </c>
      <c r="O58" s="70" t="s">
        <v>267</v>
      </c>
      <c r="P58" s="70" t="s">
        <v>267</v>
      </c>
      <c r="Q58" s="70" t="s">
        <v>267</v>
      </c>
      <c r="R58" s="70" t="s">
        <v>267</v>
      </c>
      <c r="S58" s="70" t="s">
        <v>267</v>
      </c>
      <c r="T58" s="70" t="s">
        <v>267</v>
      </c>
      <c r="U58" s="70" t="s">
        <v>267</v>
      </c>
      <c r="V58" s="70" t="s">
        <v>267</v>
      </c>
      <c r="W58" s="70" t="s">
        <v>267</v>
      </c>
      <c r="X58" s="70" t="s">
        <v>267</v>
      </c>
      <c r="Y58" s="70" t="s">
        <v>267</v>
      </c>
      <c r="Z58" s="70" t="s">
        <v>267</v>
      </c>
      <c r="AA58" s="70" t="s">
        <v>267</v>
      </c>
      <c r="AB58" s="70" t="s">
        <v>267</v>
      </c>
      <c r="AC58" s="70" t="s">
        <v>267</v>
      </c>
      <c r="AD58" s="70" t="s">
        <v>267</v>
      </c>
      <c r="AE58" s="70" t="s">
        <v>267</v>
      </c>
      <c r="AF58" s="70" t="s">
        <v>267</v>
      </c>
      <c r="AG58" s="70" t="s">
        <v>267</v>
      </c>
      <c r="AH58" s="70" t="s">
        <v>267</v>
      </c>
      <c r="AI58" s="70" t="s">
        <v>267</v>
      </c>
      <c r="AJ58" s="70" t="s">
        <v>267</v>
      </c>
      <c r="AK58" s="70" t="s">
        <v>267</v>
      </c>
      <c r="AL58" s="70" t="s">
        <v>267</v>
      </c>
      <c r="AM58" s="70" t="s">
        <v>267</v>
      </c>
      <c r="AN58" s="70" t="s">
        <v>267</v>
      </c>
    </row>
    <row r="59" spans="1:40" ht="14.5">
      <c r="A59" s="40"/>
      <c r="B59" s="43" t="s">
        <v>134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</row>
    <row r="60" spans="1:40" ht="14.5">
      <c r="A60" s="40"/>
      <c r="B60" s="43" t="s">
        <v>135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</row>
    <row r="61" spans="1:40" ht="14.5">
      <c r="A61" s="40"/>
      <c r="B61" s="43" t="s">
        <v>139</v>
      </c>
      <c r="C61" s="74"/>
      <c r="D61" s="74"/>
      <c r="E61" s="74"/>
      <c r="F61" s="74"/>
      <c r="G61" s="74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</row>
    <row r="62" spans="1:40" ht="14.5">
      <c r="A62" s="40" t="s">
        <v>58</v>
      </c>
      <c r="B62" s="43" t="s">
        <v>124</v>
      </c>
      <c r="C62" s="78" t="s">
        <v>268</v>
      </c>
      <c r="D62" s="78" t="s">
        <v>268</v>
      </c>
      <c r="E62" s="78" t="s">
        <v>268</v>
      </c>
      <c r="F62" s="78" t="s">
        <v>268</v>
      </c>
      <c r="G62" s="78" t="s">
        <v>268</v>
      </c>
      <c r="H62" s="78" t="s">
        <v>268</v>
      </c>
      <c r="I62" s="78" t="s">
        <v>268</v>
      </c>
      <c r="J62" s="78" t="s">
        <v>268</v>
      </c>
      <c r="K62" s="78" t="s">
        <v>268</v>
      </c>
      <c r="L62" s="78" t="s">
        <v>268</v>
      </c>
      <c r="M62" s="78" t="s">
        <v>268</v>
      </c>
      <c r="N62" s="78" t="s">
        <v>268</v>
      </c>
      <c r="O62" s="78" t="s">
        <v>268</v>
      </c>
      <c r="P62" s="78" t="s">
        <v>268</v>
      </c>
      <c r="Q62" s="78" t="s">
        <v>268</v>
      </c>
      <c r="R62" s="78" t="s">
        <v>268</v>
      </c>
      <c r="S62" s="78" t="s">
        <v>268</v>
      </c>
      <c r="T62" s="78" t="s">
        <v>268</v>
      </c>
      <c r="U62" s="78" t="s">
        <v>268</v>
      </c>
      <c r="V62" s="78" t="s">
        <v>268</v>
      </c>
      <c r="W62" s="78" t="s">
        <v>268</v>
      </c>
      <c r="X62" s="78" t="s">
        <v>268</v>
      </c>
      <c r="Y62" s="78" t="s">
        <v>268</v>
      </c>
      <c r="Z62" s="78" t="s">
        <v>259</v>
      </c>
      <c r="AA62" s="78" t="s">
        <v>268</v>
      </c>
      <c r="AB62" s="78" t="s">
        <v>261</v>
      </c>
      <c r="AC62" s="78" t="s">
        <v>262</v>
      </c>
      <c r="AD62" s="78" t="s">
        <v>268</v>
      </c>
      <c r="AE62" s="78" t="s">
        <v>268</v>
      </c>
      <c r="AF62" s="78" t="s">
        <v>261</v>
      </c>
      <c r="AG62" s="78" t="s">
        <v>268</v>
      </c>
      <c r="AH62" s="78" t="s">
        <v>268</v>
      </c>
      <c r="AI62" s="78" t="s">
        <v>259</v>
      </c>
      <c r="AJ62" s="78" t="s">
        <v>268</v>
      </c>
      <c r="AK62" s="78" t="s">
        <v>261</v>
      </c>
      <c r="AL62" s="78" t="s">
        <v>262</v>
      </c>
      <c r="AM62" s="78" t="s">
        <v>268</v>
      </c>
      <c r="AN62" s="78" t="s">
        <v>261</v>
      </c>
    </row>
    <row r="63" spans="1:40" ht="14.5">
      <c r="A63" s="40"/>
      <c r="B63" s="43" t="s">
        <v>134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</row>
    <row r="64" spans="1:40" ht="15.5">
      <c r="A64" s="40"/>
      <c r="B64" s="43" t="s">
        <v>135</v>
      </c>
      <c r="C64" s="70"/>
      <c r="D64" s="70"/>
      <c r="E64" s="70"/>
      <c r="F64" s="70"/>
      <c r="G64" s="63" t="s">
        <v>269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63" t="s">
        <v>269</v>
      </c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63" t="s">
        <v>269</v>
      </c>
      <c r="AH64" s="63" t="s">
        <v>269</v>
      </c>
      <c r="AI64" s="63" t="s">
        <v>269</v>
      </c>
      <c r="AJ64" s="63" t="s">
        <v>269</v>
      </c>
      <c r="AK64" s="63" t="s">
        <v>269</v>
      </c>
      <c r="AL64" s="63" t="s">
        <v>269</v>
      </c>
      <c r="AM64" s="63" t="s">
        <v>269</v>
      </c>
      <c r="AN64" s="63" t="s">
        <v>269</v>
      </c>
    </row>
    <row r="65" spans="1:40" ht="15.5">
      <c r="A65" s="40" t="s">
        <v>140</v>
      </c>
      <c r="B65" s="42" t="s">
        <v>134</v>
      </c>
      <c r="C65" s="79"/>
      <c r="D65" s="79"/>
      <c r="E65" s="79"/>
      <c r="F65" s="79"/>
      <c r="G65" s="63" t="s">
        <v>270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63" t="s">
        <v>270</v>
      </c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63" t="s">
        <v>270</v>
      </c>
      <c r="AH65" s="63" t="s">
        <v>270</v>
      </c>
      <c r="AI65" s="63" t="s">
        <v>270</v>
      </c>
      <c r="AJ65" s="63" t="s">
        <v>270</v>
      </c>
      <c r="AK65" s="63" t="s">
        <v>270</v>
      </c>
      <c r="AL65" s="63" t="s">
        <v>270</v>
      </c>
      <c r="AM65" s="63" t="s">
        <v>270</v>
      </c>
      <c r="AN65" s="63" t="s">
        <v>270</v>
      </c>
    </row>
    <row r="66" spans="1:40" ht="15.5">
      <c r="A66" s="40"/>
      <c r="B66" s="42" t="s">
        <v>141</v>
      </c>
      <c r="C66" s="79"/>
      <c r="D66" s="79"/>
      <c r="E66" s="79"/>
      <c r="F66" s="79"/>
      <c r="G66" s="63" t="s">
        <v>271</v>
      </c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63" t="s">
        <v>271</v>
      </c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63" t="s">
        <v>271</v>
      </c>
      <c r="AH66" s="63" t="s">
        <v>271</v>
      </c>
      <c r="AI66" s="63" t="s">
        <v>271</v>
      </c>
      <c r="AJ66" s="63" t="s">
        <v>271</v>
      </c>
      <c r="AK66" s="63" t="s">
        <v>271</v>
      </c>
      <c r="AL66" s="63" t="s">
        <v>271</v>
      </c>
      <c r="AM66" s="63" t="s">
        <v>271</v>
      </c>
      <c r="AN66" s="63" t="s">
        <v>271</v>
      </c>
    </row>
    <row r="67" spans="1:40" ht="15.5">
      <c r="A67" s="40"/>
      <c r="B67" s="45" t="s">
        <v>142</v>
      </c>
      <c r="C67" s="79"/>
      <c r="D67" s="79"/>
      <c r="E67" s="79"/>
      <c r="F67" s="79"/>
      <c r="G67" s="63" t="s">
        <v>272</v>
      </c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63" t="s">
        <v>272</v>
      </c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63" t="s">
        <v>272</v>
      </c>
      <c r="AH67" s="63" t="s">
        <v>272</v>
      </c>
      <c r="AI67" s="63" t="s">
        <v>272</v>
      </c>
      <c r="AJ67" s="63" t="s">
        <v>272</v>
      </c>
      <c r="AK67" s="63" t="s">
        <v>272</v>
      </c>
      <c r="AL67" s="63" t="s">
        <v>272</v>
      </c>
      <c r="AM67" s="63" t="s">
        <v>272</v>
      </c>
      <c r="AN67" s="63" t="s">
        <v>272</v>
      </c>
    </row>
    <row r="68" spans="1:40" ht="15.5">
      <c r="A68" s="40"/>
      <c r="B68" s="45" t="s">
        <v>143</v>
      </c>
      <c r="C68" s="79"/>
      <c r="D68" s="79"/>
      <c r="E68" s="79"/>
      <c r="F68" s="79"/>
      <c r="G68" s="63" t="s">
        <v>273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63" t="s">
        <v>273</v>
      </c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63" t="s">
        <v>273</v>
      </c>
      <c r="AH68" s="63" t="s">
        <v>273</v>
      </c>
      <c r="AI68" s="63" t="s">
        <v>273</v>
      </c>
      <c r="AJ68" s="63" t="s">
        <v>273</v>
      </c>
      <c r="AK68" s="63" t="s">
        <v>273</v>
      </c>
      <c r="AL68" s="63" t="s">
        <v>273</v>
      </c>
      <c r="AM68" s="63" t="s">
        <v>273</v>
      </c>
      <c r="AN68" s="63" t="s">
        <v>273</v>
      </c>
    </row>
    <row r="69" spans="1:40" ht="15.5">
      <c r="A69" s="40"/>
      <c r="B69" s="45" t="s">
        <v>144</v>
      </c>
      <c r="C69" s="79"/>
      <c r="D69" s="79"/>
      <c r="E69" s="79"/>
      <c r="F69" s="79"/>
      <c r="G69" s="63" t="s">
        <v>274</v>
      </c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63" t="s">
        <v>274</v>
      </c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63" t="s">
        <v>274</v>
      </c>
      <c r="AH69" s="63" t="s">
        <v>274</v>
      </c>
      <c r="AI69" s="63" t="s">
        <v>274</v>
      </c>
      <c r="AJ69" s="63" t="s">
        <v>274</v>
      </c>
      <c r="AK69" s="63" t="s">
        <v>274</v>
      </c>
      <c r="AL69" s="63" t="s">
        <v>274</v>
      </c>
      <c r="AM69" s="63" t="s">
        <v>274</v>
      </c>
      <c r="AN69" s="63" t="s">
        <v>274</v>
      </c>
    </row>
    <row r="70" spans="1:40" ht="14.5">
      <c r="A70" s="40" t="s">
        <v>141</v>
      </c>
      <c r="B70" s="41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</row>
    <row r="71" spans="1:40" ht="87">
      <c r="A71" s="40" t="s">
        <v>145</v>
      </c>
      <c r="B71" s="33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0" t="s">
        <v>275</v>
      </c>
      <c r="Q71" s="70" t="s">
        <v>276</v>
      </c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</row>
    <row r="72" spans="1:40" ht="43.5">
      <c r="A72" s="40" t="s">
        <v>146</v>
      </c>
      <c r="B72" s="33"/>
      <c r="C72" s="72"/>
      <c r="D72" s="72"/>
      <c r="E72" s="2"/>
      <c r="F72" s="72"/>
      <c r="G72" s="72"/>
      <c r="H72" s="72"/>
      <c r="I72" s="72"/>
      <c r="J72" s="72"/>
      <c r="K72" s="72"/>
      <c r="L72" s="80" t="s">
        <v>277</v>
      </c>
      <c r="M72" s="72"/>
      <c r="N72" s="72"/>
      <c r="O72" s="72"/>
      <c r="P72" s="80" t="s">
        <v>277</v>
      </c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</row>
    <row r="73" spans="1:40" ht="14.5">
      <c r="A73" s="40" t="s">
        <v>147</v>
      </c>
      <c r="B73" s="41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</row>
    <row r="74" spans="1:40" ht="14.5">
      <c r="A74" s="40" t="s">
        <v>148</v>
      </c>
      <c r="B74" s="4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</row>
  </sheetData>
  <conditionalFormatting sqref="E1:G1 K1:T1">
    <cfRule type="cellIs" dxfId="7" priority="3" operator="equal">
      <formula>"En cours"</formula>
    </cfRule>
    <cfRule type="cellIs" dxfId="6" priority="4" operator="equal">
      <formula>"Terminée"</formula>
    </cfRule>
  </conditionalFormatting>
  <conditionalFormatting sqref="V1:AH1">
    <cfRule type="cellIs" dxfId="5" priority="5" operator="equal">
      <formula>"En cours"</formula>
    </cfRule>
    <cfRule type="cellIs" dxfId="4" priority="6" operator="equal">
      <formula>"Terminée"</formula>
    </cfRule>
  </conditionalFormatting>
  <conditionalFormatting sqref="AI1:AN1">
    <cfRule type="cellIs" dxfId="3" priority="1" operator="equal">
      <formula>"En cours"</formula>
    </cfRule>
    <cfRule type="cellIs" dxfId="2" priority="2" operator="equal">
      <formula>"Terminée"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zoomScale="70" zoomScaleNormal="70" workbookViewId="0">
      <pane xSplit="6" ySplit="3" topLeftCell="G4" activePane="bottomRight" state="frozen"/>
      <selection activeCell="F36" sqref="F36"/>
      <selection pane="topRight" activeCell="F36" sqref="F36"/>
      <selection pane="bottomLeft" activeCell="F36" sqref="F36"/>
      <selection pane="bottomRight" activeCell="F46" sqref="F46"/>
    </sheetView>
  </sheetViews>
  <sheetFormatPr baseColWidth="10" defaultColWidth="11" defaultRowHeight="14"/>
  <cols>
    <col min="1" max="1" width="11" style="3"/>
    <col min="2" max="2" width="39.08203125" style="3" bestFit="1" customWidth="1"/>
    <col min="3" max="3" width="11" style="3"/>
    <col min="4" max="4" width="14.75" style="3" customWidth="1"/>
    <col min="5" max="5" width="25.33203125" style="3" bestFit="1" customWidth="1"/>
    <col min="6" max="6" width="47.83203125" style="3" bestFit="1" customWidth="1"/>
    <col min="7" max="7" width="21" style="3" bestFit="1" customWidth="1"/>
    <col min="8" max="9" width="25.75" style="3" customWidth="1"/>
    <col min="10" max="10" width="12.83203125" style="3" bestFit="1" customWidth="1"/>
    <col min="11" max="11" width="6.5" style="3" bestFit="1" customWidth="1"/>
    <col min="12" max="12" width="8.75" style="3" bestFit="1" customWidth="1"/>
    <col min="13" max="13" width="9.25" style="3" bestFit="1" customWidth="1"/>
    <col min="14" max="14" width="9.58203125" style="3" bestFit="1" customWidth="1"/>
    <col min="15" max="15" width="12.75" style="3" bestFit="1" customWidth="1"/>
    <col min="16" max="16" width="18.75" style="3" bestFit="1" customWidth="1"/>
    <col min="17" max="17" width="8.08203125" style="3" bestFit="1" customWidth="1"/>
    <col min="18" max="18" width="11.75" style="3" bestFit="1" customWidth="1"/>
    <col min="19" max="19" width="17.58203125" style="3" bestFit="1" customWidth="1"/>
    <col min="20" max="20" width="10.25" style="3" bestFit="1" customWidth="1"/>
    <col min="21" max="21" width="10.58203125" style="3" bestFit="1" customWidth="1"/>
    <col min="22" max="22" width="13.83203125" style="3" bestFit="1" customWidth="1"/>
    <col min="23" max="29" width="11" style="3" customWidth="1"/>
    <col min="30" max="30" width="11.83203125" style="3" bestFit="1" customWidth="1"/>
    <col min="31" max="31" width="17.58203125" style="3" bestFit="1" customWidth="1"/>
    <col min="32" max="32" width="5.58203125" style="3" bestFit="1" customWidth="1"/>
    <col min="33" max="33" width="10.83203125" style="3" bestFit="1" customWidth="1"/>
    <col min="34" max="34" width="11.83203125" style="3" bestFit="1" customWidth="1"/>
    <col min="35" max="35" width="12.58203125" style="3" bestFit="1" customWidth="1"/>
    <col min="36" max="36" width="15.08203125" style="3" bestFit="1" customWidth="1"/>
    <col min="37" max="42" width="11" style="3" customWidth="1"/>
    <col min="43" max="43" width="8.75" style="3" customWidth="1"/>
    <col min="44" max="44" width="9.25" style="3" bestFit="1" customWidth="1"/>
    <col min="45" max="45" width="8.08203125" style="3" bestFit="1" customWidth="1"/>
    <col min="46" max="46" width="10.25" style="3" bestFit="1" customWidth="1"/>
    <col min="47" max="47" width="9.75" style="3" bestFit="1" customWidth="1"/>
    <col min="48" max="48" width="11" style="3" bestFit="1" customWidth="1"/>
    <col min="49" max="49" width="10.25" style="3" bestFit="1" customWidth="1"/>
    <col min="50" max="50" width="11" style="3" bestFit="1" customWidth="1"/>
    <col min="51" max="51" width="9.25" style="3" bestFit="1" customWidth="1"/>
    <col min="52" max="52" width="8.08203125" style="3" bestFit="1" customWidth="1"/>
    <col min="53" max="53" width="10.25" style="3" bestFit="1" customWidth="1"/>
    <col min="54" max="54" width="9.75" style="3" bestFit="1" customWidth="1"/>
    <col min="55" max="55" width="11" style="3" bestFit="1" customWidth="1"/>
    <col min="56" max="56" width="10.25" style="3" bestFit="1" customWidth="1"/>
    <col min="57" max="57" width="11" style="3" bestFit="1" customWidth="1"/>
    <col min="58" max="58" width="9.25" style="3" bestFit="1" customWidth="1"/>
    <col min="59" max="59" width="8.08203125" style="3" bestFit="1" customWidth="1"/>
    <col min="60" max="60" width="10.25" style="3" bestFit="1" customWidth="1"/>
    <col min="61" max="61" width="9.75" style="3" bestFit="1" customWidth="1"/>
    <col min="62" max="62" width="11" style="3" bestFit="1" customWidth="1"/>
    <col min="63" max="63" width="10.25" style="3" bestFit="1" customWidth="1"/>
    <col min="64" max="64" width="11" style="3" bestFit="1" customWidth="1"/>
    <col min="65" max="16384" width="11" style="3"/>
  </cols>
  <sheetData>
    <row r="1" spans="1:64" ht="14.5" thickBot="1">
      <c r="AR1" s="4"/>
      <c r="AS1" s="4"/>
      <c r="BF1" s="4"/>
    </row>
    <row r="2" spans="1:64" ht="66" customHeight="1" thickBot="1">
      <c r="B2" s="24"/>
      <c r="C2" s="85" t="s">
        <v>11</v>
      </c>
      <c r="D2" s="86"/>
      <c r="E2" s="86"/>
      <c r="F2" s="87"/>
      <c r="G2" s="88" t="s">
        <v>12</v>
      </c>
      <c r="H2" s="89"/>
      <c r="I2" s="89"/>
      <c r="J2" s="90"/>
      <c r="K2" s="91" t="s">
        <v>13</v>
      </c>
      <c r="L2" s="92"/>
      <c r="M2" s="93" t="s">
        <v>14</v>
      </c>
      <c r="N2" s="94"/>
      <c r="O2" s="94"/>
      <c r="P2" s="95"/>
      <c r="Q2" s="96" t="s">
        <v>15</v>
      </c>
      <c r="R2" s="97"/>
      <c r="S2" s="98"/>
      <c r="T2" s="96" t="s">
        <v>16</v>
      </c>
      <c r="U2" s="97"/>
      <c r="V2" s="97"/>
      <c r="W2" s="98"/>
      <c r="X2" s="5" t="s">
        <v>17</v>
      </c>
      <c r="Y2" s="6" t="s">
        <v>18</v>
      </c>
      <c r="Z2" s="6" t="s">
        <v>19</v>
      </c>
      <c r="AA2" s="6" t="s">
        <v>20</v>
      </c>
      <c r="AB2" s="99" t="s">
        <v>21</v>
      </c>
      <c r="AC2" s="100"/>
      <c r="AD2" s="99" t="s">
        <v>22</v>
      </c>
      <c r="AE2" s="101"/>
      <c r="AF2" s="101"/>
      <c r="AG2" s="101"/>
      <c r="AH2" s="101"/>
      <c r="AI2" s="101"/>
      <c r="AJ2" s="100"/>
      <c r="AK2" s="99" t="s">
        <v>23</v>
      </c>
      <c r="AL2" s="101"/>
      <c r="AM2" s="101"/>
      <c r="AN2" s="101"/>
      <c r="AO2" s="22"/>
      <c r="AP2" s="47"/>
      <c r="AQ2" s="7" t="s">
        <v>24</v>
      </c>
      <c r="AR2" s="82" t="s">
        <v>25</v>
      </c>
      <c r="AS2" s="83"/>
      <c r="AT2" s="83"/>
      <c r="AU2" s="83"/>
      <c r="AV2" s="83"/>
      <c r="AW2" s="83"/>
      <c r="AX2" s="84"/>
      <c r="AY2" s="82" t="s">
        <v>26</v>
      </c>
      <c r="AZ2" s="83"/>
      <c r="BA2" s="83"/>
      <c r="BB2" s="83"/>
      <c r="BC2" s="83"/>
      <c r="BD2" s="83"/>
      <c r="BE2" s="84"/>
      <c r="BF2" s="82" t="s">
        <v>27</v>
      </c>
      <c r="BG2" s="83"/>
      <c r="BH2" s="83"/>
      <c r="BI2" s="83"/>
      <c r="BJ2" s="83"/>
      <c r="BK2" s="83"/>
      <c r="BL2" s="84"/>
    </row>
    <row r="3" spans="1:64" ht="58.5" thickBot="1">
      <c r="A3" s="25" t="s">
        <v>28</v>
      </c>
      <c r="B3" s="25" t="s">
        <v>29</v>
      </c>
      <c r="C3" s="8" t="s">
        <v>30</v>
      </c>
      <c r="D3" s="10" t="s">
        <v>31</v>
      </c>
      <c r="E3" s="9" t="s">
        <v>32</v>
      </c>
      <c r="F3" s="10" t="s">
        <v>33</v>
      </c>
      <c r="G3" s="11" t="s">
        <v>34</v>
      </c>
      <c r="H3" s="12" t="s">
        <v>35</v>
      </c>
      <c r="I3" s="12" t="s">
        <v>36</v>
      </c>
      <c r="J3" s="13" t="s">
        <v>37</v>
      </c>
      <c r="K3" s="14" t="s">
        <v>38</v>
      </c>
      <c r="L3" s="14" t="s">
        <v>39</v>
      </c>
      <c r="M3" s="15" t="s">
        <v>40</v>
      </c>
      <c r="N3" s="15" t="s">
        <v>41</v>
      </c>
      <c r="O3" s="15" t="s">
        <v>42</v>
      </c>
      <c r="P3" s="15" t="s">
        <v>43</v>
      </c>
      <c r="Q3" s="15" t="s">
        <v>44</v>
      </c>
      <c r="R3" s="15" t="s">
        <v>45</v>
      </c>
      <c r="S3" s="15" t="s">
        <v>46</v>
      </c>
      <c r="T3" s="15" t="s">
        <v>47</v>
      </c>
      <c r="U3" s="15" t="s">
        <v>48</v>
      </c>
      <c r="V3" s="15" t="s">
        <v>49</v>
      </c>
      <c r="W3" s="15" t="s">
        <v>50</v>
      </c>
      <c r="X3" s="16" t="s">
        <v>51</v>
      </c>
      <c r="Y3" s="17" t="s">
        <v>52</v>
      </c>
      <c r="Z3" s="17" t="s">
        <v>53</v>
      </c>
      <c r="AA3" s="17" t="s">
        <v>54</v>
      </c>
      <c r="AB3" s="15" t="s">
        <v>55</v>
      </c>
      <c r="AC3" s="15" t="s">
        <v>56</v>
      </c>
      <c r="AD3" s="15" t="s">
        <v>57</v>
      </c>
      <c r="AE3" s="15" t="s">
        <v>58</v>
      </c>
      <c r="AF3" s="15" t="s">
        <v>59</v>
      </c>
      <c r="AG3" s="15" t="s">
        <v>60</v>
      </c>
      <c r="AH3" s="15" t="s">
        <v>61</v>
      </c>
      <c r="AI3" s="15" t="s">
        <v>62</v>
      </c>
      <c r="AJ3" s="15" t="s">
        <v>63</v>
      </c>
      <c r="AK3" s="15" t="s">
        <v>64</v>
      </c>
      <c r="AL3" s="15" t="s">
        <v>65</v>
      </c>
      <c r="AM3" s="15" t="s">
        <v>66</v>
      </c>
      <c r="AN3" s="18" t="s">
        <v>10</v>
      </c>
      <c r="AO3" s="23" t="s">
        <v>67</v>
      </c>
      <c r="AP3" s="23" t="s">
        <v>67</v>
      </c>
      <c r="AQ3" s="19" t="s">
        <v>68</v>
      </c>
      <c r="AR3" s="19" t="s">
        <v>69</v>
      </c>
      <c r="AS3" s="19" t="s">
        <v>70</v>
      </c>
      <c r="AT3" s="19" t="s">
        <v>71</v>
      </c>
      <c r="AU3" s="19" t="s">
        <v>72</v>
      </c>
      <c r="AV3" s="19" t="s">
        <v>73</v>
      </c>
      <c r="AW3" s="19" t="s">
        <v>74</v>
      </c>
      <c r="AX3" s="19" t="s">
        <v>75</v>
      </c>
      <c r="AY3" s="19" t="s">
        <v>76</v>
      </c>
      <c r="AZ3" s="19" t="s">
        <v>77</v>
      </c>
      <c r="BA3" s="19" t="s">
        <v>78</v>
      </c>
      <c r="BB3" s="19" t="s">
        <v>79</v>
      </c>
      <c r="BC3" s="19" t="s">
        <v>80</v>
      </c>
      <c r="BD3" s="19" t="s">
        <v>81</v>
      </c>
      <c r="BE3" s="19" t="s">
        <v>82</v>
      </c>
      <c r="BF3" s="19" t="s">
        <v>83</v>
      </c>
      <c r="BG3" s="19" t="s">
        <v>84</v>
      </c>
      <c r="BH3" s="19" t="s">
        <v>85</v>
      </c>
      <c r="BI3" s="19" t="s">
        <v>86</v>
      </c>
      <c r="BJ3" s="19" t="s">
        <v>87</v>
      </c>
      <c r="BK3" s="19" t="s">
        <v>88</v>
      </c>
      <c r="BL3" s="19" t="s">
        <v>89</v>
      </c>
    </row>
    <row r="4" spans="1:64">
      <c r="B4" s="26"/>
      <c r="C4" s="3">
        <v>8755</v>
      </c>
      <c r="D4" s="3" t="s">
        <v>90</v>
      </c>
      <c r="E4" s="3" t="s">
        <v>91</v>
      </c>
      <c r="F4" s="3" t="s">
        <v>278</v>
      </c>
      <c r="G4" s="3">
        <v>6.7</v>
      </c>
      <c r="H4" s="3">
        <v>129.1</v>
      </c>
      <c r="I4" s="3">
        <v>132.1</v>
      </c>
      <c r="J4" s="3">
        <v>267.89999999999998</v>
      </c>
      <c r="K4" s="3">
        <v>212.5</v>
      </c>
      <c r="L4" s="3">
        <v>211.5</v>
      </c>
      <c r="M4" s="3">
        <v>0</v>
      </c>
      <c r="N4" s="3">
        <v>0</v>
      </c>
      <c r="O4" s="3">
        <v>1.8</v>
      </c>
      <c r="P4" s="3">
        <v>0</v>
      </c>
      <c r="Q4" s="3">
        <v>0</v>
      </c>
      <c r="R4" s="3">
        <v>67.5</v>
      </c>
      <c r="S4" s="3">
        <v>0</v>
      </c>
      <c r="T4" s="3">
        <v>0</v>
      </c>
      <c r="U4" s="3">
        <v>0</v>
      </c>
      <c r="V4" s="3">
        <v>0</v>
      </c>
      <c r="W4" s="3">
        <v>2.8</v>
      </c>
      <c r="X4" s="3">
        <v>25.8</v>
      </c>
      <c r="Y4" s="3">
        <v>22.5</v>
      </c>
      <c r="Z4" s="3">
        <v>2.6</v>
      </c>
      <c r="AA4" s="3">
        <v>8.6</v>
      </c>
      <c r="AB4" s="3">
        <v>0</v>
      </c>
      <c r="AC4" s="3">
        <v>0</v>
      </c>
      <c r="AD4" s="3">
        <v>1.8</v>
      </c>
      <c r="AE4" s="3">
        <v>67.5</v>
      </c>
      <c r="AF4" s="3">
        <v>2.8</v>
      </c>
      <c r="AG4" s="3">
        <v>25.8</v>
      </c>
      <c r="AH4" s="3">
        <v>22.5</v>
      </c>
      <c r="AI4" s="3">
        <v>2.6</v>
      </c>
      <c r="AJ4" s="3">
        <v>8.6</v>
      </c>
      <c r="AK4" s="3">
        <v>0</v>
      </c>
      <c r="AL4" s="3">
        <v>0</v>
      </c>
      <c r="AM4" s="3">
        <v>62.2</v>
      </c>
      <c r="AN4" s="3">
        <v>69.3</v>
      </c>
      <c r="AO4" s="3">
        <v>16467.7</v>
      </c>
      <c r="AQ4" s="21">
        <f>39.543*SUMPRODUCT(M4:AA4,'Non modifiable'!$A$3:$O$3)</f>
        <v>224.32743899999997</v>
      </c>
      <c r="AR4" s="20">
        <f t="shared" ref="AR4:AR37" si="0">$M4+$N4+$O4+$P4*2.3</f>
        <v>1.8</v>
      </c>
      <c r="AS4" s="20">
        <f t="shared" ref="AS4:AS37" si="1">$Q4+$R4+$S4*2.3</f>
        <v>67.5</v>
      </c>
      <c r="AT4" s="20">
        <f t="shared" ref="AT4:AT37" si="2">$T4+$U4+$V4+$W4*2.3</f>
        <v>6.4399999999999995</v>
      </c>
      <c r="AU4" s="20">
        <f t="shared" ref="AU4:AU37" si="3">$X4*2.3</f>
        <v>59.339999999999996</v>
      </c>
      <c r="AV4" s="20">
        <f t="shared" ref="AV4:AV37" si="4">$Y4*2.3</f>
        <v>51.749999999999993</v>
      </c>
      <c r="AW4" s="21">
        <f t="shared" ref="AW4:AW37" si="5">$Z4*2.3</f>
        <v>5.9799999999999995</v>
      </c>
      <c r="AX4" s="21">
        <f t="shared" ref="AX4:AX37" si="6">$AA4*2.3</f>
        <v>19.779999999999998</v>
      </c>
      <c r="AY4" s="21">
        <f>$M4+(1-0.5)*$O4+$P4*2.3</f>
        <v>0.9</v>
      </c>
      <c r="AZ4" s="21">
        <f>$Q4+(1-0)*$R4+$S4*2.3</f>
        <v>67.5</v>
      </c>
      <c r="BA4" s="21">
        <f>$T4+(1-0.5)*$V4+$W4*2.3</f>
        <v>6.4399999999999995</v>
      </c>
      <c r="BB4" s="21">
        <f t="shared" ref="BB4:BB37" si="7">$X4*2.3</f>
        <v>59.339999999999996</v>
      </c>
      <c r="BC4" s="21">
        <f t="shared" ref="BC4:BC37" si="8">$Y4*2.3</f>
        <v>51.749999999999993</v>
      </c>
      <c r="BD4" s="21">
        <f t="shared" ref="BD4:BD37" si="9">$Z4*2.3</f>
        <v>5.9799999999999995</v>
      </c>
      <c r="BE4" s="21">
        <f t="shared" ref="BE4:BE37" si="10">$AA4*2.3</f>
        <v>19.779999999999998</v>
      </c>
      <c r="BF4" s="21">
        <f>39.543*SUMPRODUCT(M4:P4,'Non modifiable'!$A$3:$D$3)</f>
        <v>7.8295140000000005</v>
      </c>
      <c r="BG4" s="21">
        <f>39.543*SUMPRODUCT(Q4:S4,'Non modifiable'!$E$3:$G$3)</f>
        <v>58.721354999999996</v>
      </c>
      <c r="BH4" s="21">
        <f>39.543*SUMPRODUCT(T4:W4,'Non modifiable'!$H$3:$K$3)</f>
        <v>7.1968259999999997</v>
      </c>
      <c r="BI4" s="21">
        <f>39.543*'Non modifiable'!$L$3*X4</f>
        <v>65.29340160000001</v>
      </c>
      <c r="BJ4" s="21">
        <f>39.543*'Non modifiable'!$M$3*Y4</f>
        <v>56.941920000000003</v>
      </c>
      <c r="BK4" s="21">
        <f>39.543*'Non modifiable'!$N$3*Z4</f>
        <v>6.5799552000000006</v>
      </c>
      <c r="BL4" s="21">
        <f>39.543*'Non modifiable'!$O$3*AA4</f>
        <v>21.764467199999999</v>
      </c>
    </row>
    <row r="5" spans="1:64">
      <c r="B5" s="26"/>
      <c r="C5" s="3">
        <v>8755</v>
      </c>
      <c r="D5" s="3" t="s">
        <v>90</v>
      </c>
      <c r="E5" s="3" t="s">
        <v>91</v>
      </c>
      <c r="F5" s="3" t="s">
        <v>279</v>
      </c>
      <c r="G5" s="3">
        <v>6.7</v>
      </c>
      <c r="H5" s="3">
        <v>129.1</v>
      </c>
      <c r="I5" s="3">
        <v>132.1</v>
      </c>
      <c r="J5" s="3">
        <v>267.89999999999998</v>
      </c>
      <c r="K5" s="3">
        <v>305.7</v>
      </c>
      <c r="L5" s="3">
        <v>305.39999999999998</v>
      </c>
      <c r="M5" s="3">
        <v>0</v>
      </c>
      <c r="N5" s="3">
        <v>0</v>
      </c>
      <c r="O5" s="3">
        <v>0.7</v>
      </c>
      <c r="P5" s="3">
        <v>0</v>
      </c>
      <c r="Q5" s="3">
        <v>0</v>
      </c>
      <c r="R5" s="3">
        <v>79.8</v>
      </c>
      <c r="S5" s="3">
        <v>0</v>
      </c>
      <c r="T5" s="3">
        <v>0</v>
      </c>
      <c r="U5" s="3">
        <v>0</v>
      </c>
      <c r="V5" s="3">
        <v>0</v>
      </c>
      <c r="W5" s="3">
        <v>2.8</v>
      </c>
      <c r="X5" s="3">
        <v>25.8</v>
      </c>
      <c r="Y5" s="3">
        <v>57.8</v>
      </c>
      <c r="Z5" s="3">
        <v>3</v>
      </c>
      <c r="AA5" s="3">
        <v>8.6</v>
      </c>
      <c r="AB5" s="3">
        <v>0</v>
      </c>
      <c r="AC5" s="3">
        <v>0</v>
      </c>
      <c r="AD5" s="3">
        <v>0.7</v>
      </c>
      <c r="AE5" s="3">
        <v>79.8</v>
      </c>
      <c r="AF5" s="3">
        <v>2.8</v>
      </c>
      <c r="AG5" s="3">
        <v>25.8</v>
      </c>
      <c r="AH5" s="3">
        <v>57.8</v>
      </c>
      <c r="AI5" s="3">
        <v>3</v>
      </c>
      <c r="AJ5" s="3">
        <v>8.6</v>
      </c>
      <c r="AK5" s="3">
        <v>0</v>
      </c>
      <c r="AL5" s="3">
        <v>0</v>
      </c>
      <c r="AM5" s="3">
        <v>97.9</v>
      </c>
      <c r="AN5" s="3">
        <v>80.5</v>
      </c>
      <c r="AO5" s="3">
        <v>18237.599999999999</v>
      </c>
      <c r="AQ5" s="21">
        <f>39.543*SUMPRODUCT(M5:AA5,'Non modifiable'!$A$3:$O$3)</f>
        <v>320.59091819999998</v>
      </c>
      <c r="AR5" s="20">
        <f t="shared" si="0"/>
        <v>0.7</v>
      </c>
      <c r="AS5" s="20">
        <f t="shared" si="1"/>
        <v>79.8</v>
      </c>
      <c r="AT5" s="20">
        <f t="shared" si="2"/>
        <v>6.4399999999999995</v>
      </c>
      <c r="AU5" s="20">
        <f t="shared" si="3"/>
        <v>59.339999999999996</v>
      </c>
      <c r="AV5" s="20">
        <f t="shared" si="4"/>
        <v>132.93999999999997</v>
      </c>
      <c r="AW5" s="21">
        <f t="shared" si="5"/>
        <v>6.8999999999999995</v>
      </c>
      <c r="AX5" s="21">
        <f t="shared" si="6"/>
        <v>19.779999999999998</v>
      </c>
      <c r="AY5" s="21">
        <f t="shared" ref="AY5:AY37" si="11">$M5+(1-0.5)*$O5+$P5*2.3</f>
        <v>0.35</v>
      </c>
      <c r="AZ5" s="21">
        <f t="shared" ref="AZ5:AZ37" si="12">$Q5+(1-0)*$R5+$S5*2.3</f>
        <v>79.8</v>
      </c>
      <c r="BA5" s="21">
        <f t="shared" ref="BA5:BA37" si="13">$T5+(1-0.5)*$V5+$W5*2.3</f>
        <v>6.4399999999999995</v>
      </c>
      <c r="BB5" s="21">
        <f t="shared" si="7"/>
        <v>59.339999999999996</v>
      </c>
      <c r="BC5" s="21">
        <f t="shared" si="8"/>
        <v>132.93999999999997</v>
      </c>
      <c r="BD5" s="21">
        <f t="shared" si="9"/>
        <v>6.8999999999999995</v>
      </c>
      <c r="BE5" s="21">
        <f t="shared" si="10"/>
        <v>19.779999999999998</v>
      </c>
      <c r="BF5" s="21">
        <f>39.543*SUMPRODUCT(M5:P5,'Non modifiable'!$A$3:$D$3)</f>
        <v>3.0448109999999997</v>
      </c>
      <c r="BG5" s="21">
        <f>39.543*SUMPRODUCT(Q5:S5,'Non modifiable'!$E$3:$G$3)</f>
        <v>69.421690799999993</v>
      </c>
      <c r="BH5" s="21">
        <f>39.543*SUMPRODUCT(T5:W5,'Non modifiable'!$H$3:$K$3)</f>
        <v>7.1968259999999997</v>
      </c>
      <c r="BI5" s="21">
        <f>39.543*'Non modifiable'!$L$3*X5</f>
        <v>65.29340160000001</v>
      </c>
      <c r="BJ5" s="21">
        <f>39.543*'Non modifiable'!$M$3*Y5</f>
        <v>146.2774656</v>
      </c>
      <c r="BK5" s="21">
        <f>39.543*'Non modifiable'!$N$3*Z5</f>
        <v>7.5922560000000008</v>
      </c>
      <c r="BL5" s="21">
        <f>39.543*'Non modifiable'!$O$3*AA5</f>
        <v>21.764467199999999</v>
      </c>
    </row>
    <row r="6" spans="1:64">
      <c r="B6" s="26"/>
      <c r="C6" s="3">
        <v>8755</v>
      </c>
      <c r="D6" s="3" t="s">
        <v>90</v>
      </c>
      <c r="E6" s="3" t="s">
        <v>91</v>
      </c>
      <c r="F6" s="3" t="s">
        <v>303</v>
      </c>
      <c r="G6" s="3">
        <v>4.7</v>
      </c>
      <c r="H6" s="3">
        <v>94.6</v>
      </c>
      <c r="I6" s="3">
        <v>136.4</v>
      </c>
      <c r="J6" s="3">
        <v>235.7</v>
      </c>
      <c r="K6" s="3">
        <v>169.9</v>
      </c>
      <c r="L6" s="3">
        <v>169</v>
      </c>
      <c r="M6" s="3">
        <v>0</v>
      </c>
      <c r="N6" s="3">
        <v>0</v>
      </c>
      <c r="O6" s="3">
        <v>1.7</v>
      </c>
      <c r="P6" s="3">
        <v>0</v>
      </c>
      <c r="Q6" s="3">
        <v>0</v>
      </c>
      <c r="R6" s="3">
        <v>42.7</v>
      </c>
      <c r="S6" s="3">
        <v>0</v>
      </c>
      <c r="T6" s="3">
        <v>0</v>
      </c>
      <c r="U6" s="3">
        <v>0</v>
      </c>
      <c r="V6" s="3">
        <v>0</v>
      </c>
      <c r="W6" s="3">
        <v>2.8</v>
      </c>
      <c r="X6" s="3">
        <v>19.7</v>
      </c>
      <c r="Y6" s="3">
        <v>21.5</v>
      </c>
      <c r="Z6" s="3">
        <v>2</v>
      </c>
      <c r="AA6" s="3">
        <v>8.6</v>
      </c>
      <c r="AB6" s="3">
        <v>0</v>
      </c>
      <c r="AC6" s="3">
        <v>0</v>
      </c>
      <c r="AD6" s="3">
        <v>1.7</v>
      </c>
      <c r="AE6" s="3">
        <v>42.7</v>
      </c>
      <c r="AF6" s="3">
        <v>2.8</v>
      </c>
      <c r="AG6" s="3">
        <v>19.7</v>
      </c>
      <c r="AH6" s="3">
        <v>21.5</v>
      </c>
      <c r="AI6" s="3">
        <v>2</v>
      </c>
      <c r="AJ6" s="3">
        <v>8.6</v>
      </c>
      <c r="AK6" s="3">
        <v>0</v>
      </c>
      <c r="AL6" s="3">
        <v>0</v>
      </c>
      <c r="AM6" s="3">
        <v>54.5</v>
      </c>
      <c r="AN6" s="3">
        <v>44.5</v>
      </c>
      <c r="AO6" s="3">
        <v>10346.5</v>
      </c>
      <c r="AQ6" s="21">
        <f>39.543*SUMPRODUCT(M6:AA6,'Non modifiable'!$A$3:$O$3)</f>
        <v>182.83101479999999</v>
      </c>
      <c r="AR6" s="20">
        <f t="shared" si="0"/>
        <v>1.7</v>
      </c>
      <c r="AS6" s="20">
        <f t="shared" si="1"/>
        <v>42.7</v>
      </c>
      <c r="AT6" s="20">
        <f t="shared" si="2"/>
        <v>6.4399999999999995</v>
      </c>
      <c r="AU6" s="20">
        <f t="shared" si="3"/>
        <v>45.309999999999995</v>
      </c>
      <c r="AV6" s="20">
        <f t="shared" si="4"/>
        <v>49.449999999999996</v>
      </c>
      <c r="AW6" s="21">
        <f t="shared" si="5"/>
        <v>4.5999999999999996</v>
      </c>
      <c r="AX6" s="21">
        <f t="shared" si="6"/>
        <v>19.779999999999998</v>
      </c>
      <c r="AY6" s="21">
        <f t="shared" si="11"/>
        <v>0.85</v>
      </c>
      <c r="AZ6" s="21">
        <f t="shared" si="12"/>
        <v>42.7</v>
      </c>
      <c r="BA6" s="21">
        <f t="shared" si="13"/>
        <v>6.4399999999999995</v>
      </c>
      <c r="BB6" s="21">
        <f t="shared" si="7"/>
        <v>45.309999999999995</v>
      </c>
      <c r="BC6" s="21">
        <f t="shared" si="8"/>
        <v>49.449999999999996</v>
      </c>
      <c r="BD6" s="21">
        <f t="shared" si="9"/>
        <v>4.5999999999999996</v>
      </c>
      <c r="BE6" s="21">
        <f t="shared" si="10"/>
        <v>19.779999999999998</v>
      </c>
      <c r="BF6" s="21">
        <f>39.543*SUMPRODUCT(M6:P6,'Non modifiable'!$A$3:$D$3)</f>
        <v>7.3945410000000003</v>
      </c>
      <c r="BG6" s="21">
        <f>39.543*SUMPRODUCT(Q6:S6,'Non modifiable'!$E$3:$G$3)</f>
        <v>37.146694199999999</v>
      </c>
      <c r="BH6" s="21">
        <f>39.543*SUMPRODUCT(T6:W6,'Non modifiable'!$H$3:$K$3)</f>
        <v>7.1968259999999997</v>
      </c>
      <c r="BI6" s="21">
        <f>39.543*'Non modifiable'!$L$3*X6</f>
        <v>49.8558144</v>
      </c>
      <c r="BJ6" s="21">
        <f>39.543*'Non modifiable'!$M$3*Y6</f>
        <v>54.411168000000004</v>
      </c>
      <c r="BK6" s="21">
        <f>39.543*'Non modifiable'!$N$3*Z6</f>
        <v>5.0615040000000002</v>
      </c>
      <c r="BL6" s="21">
        <f>39.543*'Non modifiable'!$O$3*AA6</f>
        <v>21.764467199999999</v>
      </c>
    </row>
    <row r="7" spans="1:64">
      <c r="B7" s="26"/>
      <c r="C7" s="3">
        <v>39041.86</v>
      </c>
      <c r="D7" s="3" t="s">
        <v>90</v>
      </c>
      <c r="E7" s="3" t="s">
        <v>91</v>
      </c>
      <c r="F7" s="26" t="s">
        <v>280</v>
      </c>
      <c r="G7" s="3">
        <v>36.9</v>
      </c>
      <c r="H7" s="3">
        <v>89.2</v>
      </c>
      <c r="I7" s="3">
        <v>126.9</v>
      </c>
      <c r="J7" s="3">
        <v>253</v>
      </c>
      <c r="K7" s="3">
        <v>206.6</v>
      </c>
      <c r="L7" s="3">
        <v>197.8</v>
      </c>
      <c r="M7" s="3">
        <v>0</v>
      </c>
      <c r="N7" s="3">
        <v>0</v>
      </c>
      <c r="O7" s="3">
        <v>17.600000000000001</v>
      </c>
      <c r="P7" s="3">
        <v>0</v>
      </c>
      <c r="Q7" s="3">
        <v>0</v>
      </c>
      <c r="R7" s="3">
        <v>66.5</v>
      </c>
      <c r="S7" s="3">
        <v>0</v>
      </c>
      <c r="T7" s="3">
        <v>0</v>
      </c>
      <c r="U7" s="3">
        <v>0</v>
      </c>
      <c r="V7" s="3">
        <v>0</v>
      </c>
      <c r="W7" s="3">
        <v>0.6</v>
      </c>
      <c r="X7" s="3">
        <v>25.6</v>
      </c>
      <c r="Y7" s="3">
        <v>22.8</v>
      </c>
      <c r="Z7" s="3">
        <v>1.3</v>
      </c>
      <c r="AA7" s="3">
        <v>3</v>
      </c>
      <c r="AB7" s="3">
        <v>0</v>
      </c>
      <c r="AC7" s="3">
        <v>0</v>
      </c>
      <c r="AD7" s="3">
        <v>17.600000000000001</v>
      </c>
      <c r="AE7" s="3">
        <v>66.5</v>
      </c>
      <c r="AF7" s="3">
        <v>0.6</v>
      </c>
      <c r="AG7" s="3">
        <v>25.6</v>
      </c>
      <c r="AH7" s="3">
        <v>22.8</v>
      </c>
      <c r="AI7" s="3">
        <v>1.3</v>
      </c>
      <c r="AJ7" s="3">
        <v>3</v>
      </c>
      <c r="AK7" s="3">
        <v>0</v>
      </c>
      <c r="AL7" s="3">
        <v>0</v>
      </c>
      <c r="AM7" s="3">
        <v>53.3</v>
      </c>
      <c r="AN7" s="3">
        <v>84.1</v>
      </c>
      <c r="AO7" s="3">
        <v>21153.7</v>
      </c>
      <c r="AP7" s="3">
        <v>5975.3</v>
      </c>
      <c r="AQ7" s="21">
        <f>39.543*SUMPRODUCT(M7:AA7,'Non modifiable'!$A$4:$O$4)</f>
        <v>269.31946440000002</v>
      </c>
      <c r="AR7" s="20">
        <f t="shared" si="0"/>
        <v>17.600000000000001</v>
      </c>
      <c r="AS7" s="20">
        <f t="shared" si="1"/>
        <v>66.5</v>
      </c>
      <c r="AT7" s="20">
        <f t="shared" si="2"/>
        <v>1.38</v>
      </c>
      <c r="AU7" s="20">
        <f t="shared" si="3"/>
        <v>58.879999999999995</v>
      </c>
      <c r="AV7" s="20">
        <f t="shared" si="4"/>
        <v>52.44</v>
      </c>
      <c r="AW7" s="21">
        <f t="shared" si="5"/>
        <v>2.9899999999999998</v>
      </c>
      <c r="AX7" s="21">
        <f t="shared" si="6"/>
        <v>6.8999999999999995</v>
      </c>
      <c r="AY7" s="21">
        <f t="shared" si="11"/>
        <v>8.8000000000000007</v>
      </c>
      <c r="AZ7" s="21">
        <f t="shared" si="12"/>
        <v>66.5</v>
      </c>
      <c r="BA7" s="21">
        <f t="shared" si="13"/>
        <v>1.38</v>
      </c>
      <c r="BB7" s="21">
        <f t="shared" si="7"/>
        <v>58.879999999999995</v>
      </c>
      <c r="BC7" s="21">
        <f t="shared" si="8"/>
        <v>52.44</v>
      </c>
      <c r="BD7" s="21">
        <f t="shared" si="9"/>
        <v>2.9899999999999998</v>
      </c>
      <c r="BE7" s="21">
        <f t="shared" si="10"/>
        <v>6.8999999999999995</v>
      </c>
      <c r="BF7" s="21">
        <f>39.543*SUMPRODUCT(M7:P7,'Non modifiable'!$A$4:$D$4)</f>
        <v>76.555248000000006</v>
      </c>
      <c r="BG7" s="21">
        <f>39.543*SUMPRODUCT(Q7:S7,'Non modifiable'!$E$4:$G$4)</f>
        <v>57.851408999999997</v>
      </c>
      <c r="BH7" s="21">
        <f>39.543*SUMPRODUCT(T7:W7,'Non modifiable'!$H$4:$K$4)</f>
        <v>1.5421769999999999</v>
      </c>
      <c r="BI7" s="21">
        <f>39.543*'Non modifiable'!$L$4*X7</f>
        <v>64.7872512</v>
      </c>
      <c r="BJ7" s="21">
        <f>39.543*'Non modifiable'!$M$4*Y7</f>
        <v>57.701145600000004</v>
      </c>
      <c r="BK7" s="21">
        <f>39.543*'Non modifiable'!$N$4*Z7</f>
        <v>3.2899776000000003</v>
      </c>
      <c r="BL7" s="21">
        <f>39.543*'Non modifiable'!$O$4*AA7</f>
        <v>7.5922560000000008</v>
      </c>
    </row>
    <row r="8" spans="1:64">
      <c r="B8" s="26"/>
      <c r="C8" s="3">
        <v>39041.86</v>
      </c>
      <c r="D8" s="3" t="s">
        <v>90</v>
      </c>
      <c r="E8" s="3" t="s">
        <v>91</v>
      </c>
      <c r="F8" s="3" t="s">
        <v>281</v>
      </c>
      <c r="G8" s="3">
        <v>36.4</v>
      </c>
      <c r="H8" s="3">
        <v>89.5</v>
      </c>
      <c r="I8" s="3">
        <v>126.9</v>
      </c>
      <c r="J8" s="3">
        <v>252.8</v>
      </c>
      <c r="K8" s="3">
        <v>206.8</v>
      </c>
      <c r="L8" s="3">
        <v>198</v>
      </c>
      <c r="M8" s="3">
        <v>0</v>
      </c>
      <c r="N8" s="3">
        <v>0</v>
      </c>
      <c r="O8" s="3">
        <v>17.399999999999999</v>
      </c>
      <c r="P8" s="3">
        <v>0</v>
      </c>
      <c r="Q8" s="3">
        <v>0</v>
      </c>
      <c r="R8" s="3">
        <v>66.8</v>
      </c>
      <c r="S8" s="3">
        <v>0</v>
      </c>
      <c r="T8" s="3">
        <v>0</v>
      </c>
      <c r="U8" s="3">
        <v>0</v>
      </c>
      <c r="V8" s="3">
        <v>0</v>
      </c>
      <c r="W8" s="3">
        <v>0.6</v>
      </c>
      <c r="X8" s="3">
        <v>25.6</v>
      </c>
      <c r="Y8" s="3">
        <v>22.8</v>
      </c>
      <c r="Z8" s="3">
        <v>1.3</v>
      </c>
      <c r="AA8" s="3">
        <v>3</v>
      </c>
      <c r="AB8" s="3">
        <v>0</v>
      </c>
      <c r="AC8" s="3">
        <v>0</v>
      </c>
      <c r="AD8" s="3">
        <v>17.399999999999999</v>
      </c>
      <c r="AE8" s="3">
        <v>66.8</v>
      </c>
      <c r="AF8" s="3">
        <v>0.6</v>
      </c>
      <c r="AG8" s="3">
        <v>25.6</v>
      </c>
      <c r="AH8" s="3">
        <v>22.8</v>
      </c>
      <c r="AI8" s="3">
        <v>1.3</v>
      </c>
      <c r="AJ8" s="3">
        <v>3</v>
      </c>
      <c r="AK8" s="3">
        <v>0</v>
      </c>
      <c r="AL8" s="3">
        <v>0</v>
      </c>
      <c r="AM8" s="3">
        <v>53.3</v>
      </c>
      <c r="AN8" s="3">
        <v>84.2</v>
      </c>
      <c r="AO8" s="3">
        <v>21259.1</v>
      </c>
      <c r="AP8" s="3">
        <v>5989.4</v>
      </c>
      <c r="AQ8" s="21">
        <f>39.543*SUMPRODUCT(M8:AA8,'Non modifiable'!$A$4:$O$4)</f>
        <v>268.71050220000001</v>
      </c>
      <c r="AR8" s="20">
        <f t="shared" si="0"/>
        <v>17.399999999999999</v>
      </c>
      <c r="AS8" s="20">
        <f t="shared" si="1"/>
        <v>66.8</v>
      </c>
      <c r="AT8" s="20">
        <f t="shared" si="2"/>
        <v>1.38</v>
      </c>
      <c r="AU8" s="20">
        <f t="shared" si="3"/>
        <v>58.879999999999995</v>
      </c>
      <c r="AV8" s="20">
        <f t="shared" si="4"/>
        <v>52.44</v>
      </c>
      <c r="AW8" s="21">
        <f t="shared" si="5"/>
        <v>2.9899999999999998</v>
      </c>
      <c r="AX8" s="21">
        <f t="shared" si="6"/>
        <v>6.8999999999999995</v>
      </c>
      <c r="AY8" s="21">
        <f t="shared" si="11"/>
        <v>8.6999999999999993</v>
      </c>
      <c r="AZ8" s="21">
        <f t="shared" si="12"/>
        <v>66.8</v>
      </c>
      <c r="BA8" s="21">
        <f t="shared" si="13"/>
        <v>1.38</v>
      </c>
      <c r="BB8" s="21">
        <f t="shared" si="7"/>
        <v>58.879999999999995</v>
      </c>
      <c r="BC8" s="21">
        <f t="shared" si="8"/>
        <v>52.44</v>
      </c>
      <c r="BD8" s="21">
        <f t="shared" si="9"/>
        <v>2.9899999999999998</v>
      </c>
      <c r="BE8" s="21">
        <f t="shared" si="10"/>
        <v>6.8999999999999995</v>
      </c>
      <c r="BF8" s="21">
        <f>39.543*SUMPRODUCT(M8:P8,'Non modifiable'!$A$4:$D$4)</f>
        <v>75.685301999999993</v>
      </c>
      <c r="BG8" s="21">
        <f>39.543*SUMPRODUCT(Q8:S8,'Non modifiable'!$E$4:$G$4)</f>
        <v>58.112392799999988</v>
      </c>
      <c r="BH8" s="21">
        <f>39.543*SUMPRODUCT(T8:W8,'Non modifiable'!$H$4:$K$4)</f>
        <v>1.5421769999999999</v>
      </c>
      <c r="BI8" s="21">
        <f>39.543*'Non modifiable'!$L$4*X8</f>
        <v>64.7872512</v>
      </c>
      <c r="BJ8" s="21">
        <f>39.543*'Non modifiable'!$M$4*Y8</f>
        <v>57.701145600000004</v>
      </c>
      <c r="BK8" s="21">
        <f>39.543*'Non modifiable'!$N$4*Z8</f>
        <v>3.2899776000000003</v>
      </c>
      <c r="BL8" s="21">
        <f>39.543*'Non modifiable'!$O$4*AA8</f>
        <v>7.5922560000000008</v>
      </c>
    </row>
    <row r="9" spans="1:64">
      <c r="B9" s="26"/>
      <c r="C9" s="3">
        <v>39041.86</v>
      </c>
      <c r="D9" s="3" t="s">
        <v>90</v>
      </c>
      <c r="E9" s="3" t="s">
        <v>91</v>
      </c>
      <c r="F9" s="3" t="s">
        <v>282</v>
      </c>
      <c r="G9" s="3">
        <v>36.9</v>
      </c>
      <c r="H9" s="3">
        <v>89.2</v>
      </c>
      <c r="I9" s="3">
        <v>126.9</v>
      </c>
      <c r="J9" s="3">
        <v>253</v>
      </c>
      <c r="K9" s="3">
        <v>206.6</v>
      </c>
      <c r="L9" s="3">
        <v>197.8</v>
      </c>
      <c r="M9" s="3">
        <v>0</v>
      </c>
      <c r="N9" s="3">
        <v>0</v>
      </c>
      <c r="O9" s="3">
        <v>17.600000000000001</v>
      </c>
      <c r="P9" s="3">
        <v>0</v>
      </c>
      <c r="Q9" s="3">
        <v>0</v>
      </c>
      <c r="R9" s="3">
        <v>66.5</v>
      </c>
      <c r="S9" s="3">
        <v>0</v>
      </c>
      <c r="T9" s="3">
        <v>0</v>
      </c>
      <c r="U9" s="3">
        <v>0</v>
      </c>
      <c r="V9" s="3">
        <v>0</v>
      </c>
      <c r="W9" s="3">
        <v>0.6</v>
      </c>
      <c r="X9" s="3">
        <v>25.6</v>
      </c>
      <c r="Y9" s="3">
        <v>22.8</v>
      </c>
      <c r="Z9" s="3">
        <v>1.3</v>
      </c>
      <c r="AA9" s="3">
        <v>3</v>
      </c>
      <c r="AB9" s="3">
        <v>0</v>
      </c>
      <c r="AC9" s="3">
        <v>0</v>
      </c>
      <c r="AD9" s="3">
        <v>17.600000000000001</v>
      </c>
      <c r="AE9" s="3">
        <v>66.5</v>
      </c>
      <c r="AF9" s="3">
        <v>0.6</v>
      </c>
      <c r="AG9" s="3">
        <v>25.6</v>
      </c>
      <c r="AH9" s="3">
        <v>22.8</v>
      </c>
      <c r="AI9" s="3">
        <v>1.3</v>
      </c>
      <c r="AJ9" s="3">
        <v>3</v>
      </c>
      <c r="AK9" s="3">
        <v>0</v>
      </c>
      <c r="AL9" s="3">
        <v>0</v>
      </c>
      <c r="AM9" s="3">
        <v>53.3</v>
      </c>
      <c r="AN9" s="3">
        <v>84.1</v>
      </c>
      <c r="AO9" s="3">
        <v>21153.7</v>
      </c>
      <c r="AP9" s="3">
        <v>5975.2</v>
      </c>
      <c r="AQ9" s="21">
        <f>39.543*SUMPRODUCT(M9:AA9,'Non modifiable'!$A$4:$O$4)</f>
        <v>269.31946440000002</v>
      </c>
      <c r="AR9" s="20">
        <f t="shared" si="0"/>
        <v>17.600000000000001</v>
      </c>
      <c r="AS9" s="20">
        <f t="shared" si="1"/>
        <v>66.5</v>
      </c>
      <c r="AT9" s="20">
        <f t="shared" si="2"/>
        <v>1.38</v>
      </c>
      <c r="AU9" s="20">
        <f t="shared" si="3"/>
        <v>58.879999999999995</v>
      </c>
      <c r="AV9" s="20">
        <f t="shared" si="4"/>
        <v>52.44</v>
      </c>
      <c r="AW9" s="21">
        <f t="shared" si="5"/>
        <v>2.9899999999999998</v>
      </c>
      <c r="AX9" s="21">
        <f t="shared" si="6"/>
        <v>6.8999999999999995</v>
      </c>
      <c r="AY9" s="21">
        <f t="shared" si="11"/>
        <v>8.8000000000000007</v>
      </c>
      <c r="AZ9" s="21">
        <f t="shared" si="12"/>
        <v>66.5</v>
      </c>
      <c r="BA9" s="21">
        <f t="shared" si="13"/>
        <v>1.38</v>
      </c>
      <c r="BB9" s="21">
        <f t="shared" si="7"/>
        <v>58.879999999999995</v>
      </c>
      <c r="BC9" s="21">
        <f t="shared" si="8"/>
        <v>52.44</v>
      </c>
      <c r="BD9" s="21">
        <f t="shared" si="9"/>
        <v>2.9899999999999998</v>
      </c>
      <c r="BE9" s="21">
        <f t="shared" si="10"/>
        <v>6.8999999999999995</v>
      </c>
      <c r="BF9" s="21">
        <f>39.543*SUMPRODUCT(M9:P9,'Non modifiable'!$A$4:$D$4)</f>
        <v>76.555248000000006</v>
      </c>
      <c r="BG9" s="21">
        <f>39.543*SUMPRODUCT(Q9:S9,'Non modifiable'!$E$4:$G$4)</f>
        <v>57.851408999999997</v>
      </c>
      <c r="BH9" s="21">
        <f>39.543*SUMPRODUCT(T9:W9,'Non modifiable'!$H$4:$K$4)</f>
        <v>1.5421769999999999</v>
      </c>
      <c r="BI9" s="21">
        <f>39.543*'Non modifiable'!$L$4*X9</f>
        <v>64.7872512</v>
      </c>
      <c r="BJ9" s="21">
        <f>39.543*'Non modifiable'!$M$4*Y9</f>
        <v>57.701145600000004</v>
      </c>
      <c r="BK9" s="21">
        <f>39.543*'Non modifiable'!$N$4*Z9</f>
        <v>3.2899776000000003</v>
      </c>
      <c r="BL9" s="21">
        <f>39.543*'Non modifiable'!$O$4*AA9</f>
        <v>7.5922560000000008</v>
      </c>
    </row>
    <row r="10" spans="1:64">
      <c r="B10" s="26"/>
      <c r="C10" s="3">
        <v>39041.86</v>
      </c>
      <c r="D10" s="3" t="s">
        <v>90</v>
      </c>
      <c r="E10" s="3" t="s">
        <v>91</v>
      </c>
      <c r="F10" s="3" t="s">
        <v>283</v>
      </c>
      <c r="G10" s="3">
        <v>36.9</v>
      </c>
      <c r="H10" s="3">
        <v>89.2</v>
      </c>
      <c r="I10" s="3">
        <v>126.9</v>
      </c>
      <c r="J10" s="3">
        <v>253</v>
      </c>
      <c r="K10" s="3">
        <v>206.6</v>
      </c>
      <c r="L10" s="3">
        <v>197.8</v>
      </c>
      <c r="M10" s="3">
        <v>0</v>
      </c>
      <c r="N10" s="3">
        <v>0</v>
      </c>
      <c r="O10" s="3">
        <v>17.600000000000001</v>
      </c>
      <c r="P10" s="3">
        <v>0</v>
      </c>
      <c r="Q10" s="3">
        <v>0</v>
      </c>
      <c r="R10" s="3">
        <v>66.5</v>
      </c>
      <c r="S10" s="3">
        <v>0</v>
      </c>
      <c r="T10" s="3">
        <v>0</v>
      </c>
      <c r="U10" s="3">
        <v>0</v>
      </c>
      <c r="V10" s="3">
        <v>0</v>
      </c>
      <c r="W10" s="3">
        <v>0.6</v>
      </c>
      <c r="X10" s="3">
        <v>25.6</v>
      </c>
      <c r="Y10" s="3">
        <v>22.8</v>
      </c>
      <c r="Z10" s="3">
        <v>1.3</v>
      </c>
      <c r="AA10" s="3">
        <v>3</v>
      </c>
      <c r="AB10" s="3">
        <v>0</v>
      </c>
      <c r="AC10" s="3">
        <v>0</v>
      </c>
      <c r="AD10" s="3">
        <v>17.600000000000001</v>
      </c>
      <c r="AE10" s="3">
        <v>66.5</v>
      </c>
      <c r="AF10" s="3">
        <v>0.6</v>
      </c>
      <c r="AG10" s="3">
        <v>25.6</v>
      </c>
      <c r="AH10" s="3">
        <v>22.8</v>
      </c>
      <c r="AI10" s="3">
        <v>1.3</v>
      </c>
      <c r="AJ10" s="3">
        <v>3</v>
      </c>
      <c r="AK10" s="3">
        <v>0</v>
      </c>
      <c r="AL10" s="3">
        <v>0</v>
      </c>
      <c r="AM10" s="3">
        <v>53.3</v>
      </c>
      <c r="AN10" s="3">
        <v>84.1</v>
      </c>
      <c r="AO10" s="3">
        <v>21153.7</v>
      </c>
      <c r="AP10" s="3">
        <v>5975.3</v>
      </c>
      <c r="AQ10" s="21">
        <f>39.543*SUMPRODUCT(M10:AA10,'Non modifiable'!$A$4:$O$4)</f>
        <v>269.31946440000002</v>
      </c>
      <c r="AR10" s="20">
        <f t="shared" si="0"/>
        <v>17.600000000000001</v>
      </c>
      <c r="AS10" s="20">
        <f t="shared" si="1"/>
        <v>66.5</v>
      </c>
      <c r="AT10" s="20">
        <f t="shared" si="2"/>
        <v>1.38</v>
      </c>
      <c r="AU10" s="20">
        <f t="shared" si="3"/>
        <v>58.879999999999995</v>
      </c>
      <c r="AV10" s="20">
        <f t="shared" si="4"/>
        <v>52.44</v>
      </c>
      <c r="AW10" s="21">
        <f t="shared" si="5"/>
        <v>2.9899999999999998</v>
      </c>
      <c r="AX10" s="21">
        <f t="shared" si="6"/>
        <v>6.8999999999999995</v>
      </c>
      <c r="AY10" s="21">
        <f t="shared" si="11"/>
        <v>8.8000000000000007</v>
      </c>
      <c r="AZ10" s="21">
        <f t="shared" si="12"/>
        <v>66.5</v>
      </c>
      <c r="BA10" s="21">
        <f t="shared" si="13"/>
        <v>1.38</v>
      </c>
      <c r="BB10" s="21">
        <f t="shared" si="7"/>
        <v>58.879999999999995</v>
      </c>
      <c r="BC10" s="21">
        <f t="shared" si="8"/>
        <v>52.44</v>
      </c>
      <c r="BD10" s="21">
        <f t="shared" si="9"/>
        <v>2.9899999999999998</v>
      </c>
      <c r="BE10" s="21">
        <f t="shared" si="10"/>
        <v>6.8999999999999995</v>
      </c>
      <c r="BF10" s="21">
        <f>39.543*SUMPRODUCT(M10:P10,'Non modifiable'!$A$4:$D$4)</f>
        <v>76.555248000000006</v>
      </c>
      <c r="BG10" s="21">
        <f>39.543*SUMPRODUCT(Q10:S10,'Non modifiable'!$E$4:$G$4)</f>
        <v>57.851408999999997</v>
      </c>
      <c r="BH10" s="21">
        <f>39.543*SUMPRODUCT(T10:W10,'Non modifiable'!$H$4:$K$4)</f>
        <v>1.5421769999999999</v>
      </c>
      <c r="BI10" s="21">
        <f>39.543*'Non modifiable'!$L$4*X10</f>
        <v>64.7872512</v>
      </c>
      <c r="BJ10" s="21">
        <f>39.543*'Non modifiable'!$M$4*Y10</f>
        <v>57.701145600000004</v>
      </c>
      <c r="BK10" s="21">
        <f>39.543*'Non modifiable'!$N$4*Z10</f>
        <v>3.2899776000000003</v>
      </c>
      <c r="BL10" s="21">
        <f>39.543*'Non modifiable'!$O$4*AA10</f>
        <v>7.5922560000000008</v>
      </c>
    </row>
    <row r="11" spans="1:64">
      <c r="B11" s="26"/>
      <c r="C11" s="3">
        <v>39041.86</v>
      </c>
      <c r="D11" s="3" t="s">
        <v>90</v>
      </c>
      <c r="E11" s="3" t="s">
        <v>91</v>
      </c>
      <c r="F11" s="3" t="s">
        <v>284</v>
      </c>
      <c r="G11" s="3">
        <v>36.9</v>
      </c>
      <c r="H11" s="3">
        <v>89.2</v>
      </c>
      <c r="I11" s="3">
        <v>126.9</v>
      </c>
      <c r="J11" s="3">
        <v>253</v>
      </c>
      <c r="K11" s="3">
        <v>209.5</v>
      </c>
      <c r="L11" s="3">
        <v>200.6</v>
      </c>
      <c r="M11" s="3">
        <v>0</v>
      </c>
      <c r="N11" s="3">
        <v>0</v>
      </c>
      <c r="O11" s="3">
        <v>17.7</v>
      </c>
      <c r="P11" s="3">
        <v>0</v>
      </c>
      <c r="Q11" s="3">
        <v>0</v>
      </c>
      <c r="R11" s="3">
        <v>63.2</v>
      </c>
      <c r="S11" s="3">
        <v>0</v>
      </c>
      <c r="T11" s="3">
        <v>0</v>
      </c>
      <c r="U11" s="3">
        <v>0</v>
      </c>
      <c r="V11" s="3">
        <v>0</v>
      </c>
      <c r="W11" s="3">
        <v>0.6</v>
      </c>
      <c r="X11" s="3">
        <v>25.6</v>
      </c>
      <c r="Y11" s="3">
        <v>25.5</v>
      </c>
      <c r="Z11" s="3">
        <v>1.2</v>
      </c>
      <c r="AA11" s="3">
        <v>3</v>
      </c>
      <c r="AB11" s="3">
        <v>0</v>
      </c>
      <c r="AC11" s="3">
        <v>0</v>
      </c>
      <c r="AD11" s="3">
        <v>17.7</v>
      </c>
      <c r="AE11" s="3">
        <v>63.2</v>
      </c>
      <c r="AF11" s="3">
        <v>0.6</v>
      </c>
      <c r="AG11" s="3">
        <v>25.6</v>
      </c>
      <c r="AH11" s="3">
        <v>25.5</v>
      </c>
      <c r="AI11" s="3">
        <v>1.2</v>
      </c>
      <c r="AJ11" s="3">
        <v>3</v>
      </c>
      <c r="AK11" s="3">
        <v>0</v>
      </c>
      <c r="AL11" s="3">
        <v>0</v>
      </c>
      <c r="AM11" s="3">
        <v>55.9</v>
      </c>
      <c r="AN11" s="3">
        <v>80.900000000000006</v>
      </c>
      <c r="AO11" s="3">
        <v>19170.2</v>
      </c>
      <c r="AP11" s="3">
        <v>4291.8</v>
      </c>
      <c r="AQ11" s="21">
        <f>39.543*SUMPRODUCT(M11:AA11,'Non modifiable'!$A$4:$O$4)</f>
        <v>273.46357080000007</v>
      </c>
      <c r="AR11" s="20">
        <f t="shared" si="0"/>
        <v>17.7</v>
      </c>
      <c r="AS11" s="20">
        <f t="shared" si="1"/>
        <v>63.2</v>
      </c>
      <c r="AT11" s="20">
        <f t="shared" si="2"/>
        <v>1.38</v>
      </c>
      <c r="AU11" s="20">
        <f t="shared" si="3"/>
        <v>58.879999999999995</v>
      </c>
      <c r="AV11" s="20">
        <f t="shared" si="4"/>
        <v>58.65</v>
      </c>
      <c r="AW11" s="21">
        <f t="shared" si="5"/>
        <v>2.76</v>
      </c>
      <c r="AX11" s="21">
        <f t="shared" si="6"/>
        <v>6.8999999999999995</v>
      </c>
      <c r="AY11" s="21">
        <f t="shared" si="11"/>
        <v>8.85</v>
      </c>
      <c r="AZ11" s="21">
        <f t="shared" si="12"/>
        <v>63.2</v>
      </c>
      <c r="BA11" s="21">
        <f t="shared" si="13"/>
        <v>1.38</v>
      </c>
      <c r="BB11" s="21">
        <f t="shared" si="7"/>
        <v>58.879999999999995</v>
      </c>
      <c r="BC11" s="21">
        <f t="shared" si="8"/>
        <v>58.65</v>
      </c>
      <c r="BD11" s="21">
        <f t="shared" si="9"/>
        <v>2.76</v>
      </c>
      <c r="BE11" s="21">
        <f t="shared" si="10"/>
        <v>6.8999999999999995</v>
      </c>
      <c r="BF11" s="21">
        <f>39.543*SUMPRODUCT(M11:P11,'Non modifiable'!$A$4:$D$4)</f>
        <v>76.990220999999991</v>
      </c>
      <c r="BG11" s="21">
        <f>39.543*SUMPRODUCT(Q11:S11,'Non modifiable'!$E$4:$G$4)</f>
        <v>54.980587200000002</v>
      </c>
      <c r="BH11" s="21">
        <f>39.543*SUMPRODUCT(T11:W11,'Non modifiable'!$H$4:$K$4)</f>
        <v>1.5421769999999999</v>
      </c>
      <c r="BI11" s="21">
        <f>39.543*'Non modifiable'!$L$4*X11</f>
        <v>64.7872512</v>
      </c>
      <c r="BJ11" s="21">
        <f>39.543*'Non modifiable'!$M$4*Y11</f>
        <v>64.534176000000002</v>
      </c>
      <c r="BK11" s="21">
        <f>39.543*'Non modifiable'!$N$4*Z11</f>
        <v>3.0369024000000002</v>
      </c>
      <c r="BL11" s="21">
        <f>39.543*'Non modifiable'!$O$4*AA11</f>
        <v>7.5922560000000008</v>
      </c>
    </row>
    <row r="12" spans="1:64">
      <c r="B12" s="26"/>
      <c r="C12" s="3">
        <v>39041.86</v>
      </c>
      <c r="D12" s="3" t="s">
        <v>90</v>
      </c>
      <c r="E12" s="3" t="s">
        <v>91</v>
      </c>
      <c r="F12" s="3" t="s">
        <v>285</v>
      </c>
      <c r="G12" s="3">
        <v>41.4</v>
      </c>
      <c r="H12" s="3">
        <v>68.099999999999994</v>
      </c>
      <c r="I12" s="3">
        <v>129.30000000000001</v>
      </c>
      <c r="J12" s="3">
        <v>238.9</v>
      </c>
      <c r="K12" s="3">
        <v>194.2</v>
      </c>
      <c r="L12" s="3">
        <v>184.5</v>
      </c>
      <c r="M12" s="3">
        <v>0</v>
      </c>
      <c r="N12" s="3">
        <v>0</v>
      </c>
      <c r="O12" s="3">
        <v>19.399999999999999</v>
      </c>
      <c r="P12" s="3">
        <v>0</v>
      </c>
      <c r="Q12" s="3">
        <v>0</v>
      </c>
      <c r="R12" s="3">
        <v>52.4</v>
      </c>
      <c r="S12" s="3">
        <v>0</v>
      </c>
      <c r="T12" s="3">
        <v>0</v>
      </c>
      <c r="U12" s="3">
        <v>0</v>
      </c>
      <c r="V12" s="3">
        <v>0</v>
      </c>
      <c r="W12" s="3">
        <v>0.6</v>
      </c>
      <c r="X12" s="3">
        <v>25.9</v>
      </c>
      <c r="Y12" s="3">
        <v>22.4</v>
      </c>
      <c r="Z12" s="3">
        <v>1.3</v>
      </c>
      <c r="AA12" s="3">
        <v>3</v>
      </c>
      <c r="AB12" s="3">
        <v>0</v>
      </c>
      <c r="AC12" s="3">
        <v>0</v>
      </c>
      <c r="AD12" s="3">
        <v>19.399999999999999</v>
      </c>
      <c r="AE12" s="3">
        <v>52.4</v>
      </c>
      <c r="AF12" s="3">
        <v>0.6</v>
      </c>
      <c r="AG12" s="3">
        <v>25.9</v>
      </c>
      <c r="AH12" s="3">
        <v>22.4</v>
      </c>
      <c r="AI12" s="3">
        <v>1.3</v>
      </c>
      <c r="AJ12" s="3">
        <v>3</v>
      </c>
      <c r="AK12" s="3">
        <v>0</v>
      </c>
      <c r="AL12" s="3">
        <v>0</v>
      </c>
      <c r="AM12" s="3">
        <v>53.2</v>
      </c>
      <c r="AN12" s="3">
        <v>71.900000000000006</v>
      </c>
      <c r="AO12" s="3">
        <v>12097</v>
      </c>
      <c r="AP12" s="3">
        <v>6991.4</v>
      </c>
      <c r="AQ12" s="21">
        <f>39.543*SUMPRODUCT(M12:AA12,'Non modifiable'!$A$4:$O$4)</f>
        <v>264.62966459999996</v>
      </c>
      <c r="AR12" s="20">
        <f t="shared" si="0"/>
        <v>19.399999999999999</v>
      </c>
      <c r="AS12" s="20">
        <f t="shared" si="1"/>
        <v>52.4</v>
      </c>
      <c r="AT12" s="20">
        <f t="shared" si="2"/>
        <v>1.38</v>
      </c>
      <c r="AU12" s="20">
        <f t="shared" si="3"/>
        <v>59.569999999999993</v>
      </c>
      <c r="AV12" s="20">
        <f t="shared" si="4"/>
        <v>51.519999999999996</v>
      </c>
      <c r="AW12" s="21">
        <f t="shared" si="5"/>
        <v>2.9899999999999998</v>
      </c>
      <c r="AX12" s="21">
        <f t="shared" si="6"/>
        <v>6.8999999999999995</v>
      </c>
      <c r="AY12" s="21">
        <f t="shared" si="11"/>
        <v>9.6999999999999993</v>
      </c>
      <c r="AZ12" s="21">
        <f t="shared" si="12"/>
        <v>52.4</v>
      </c>
      <c r="BA12" s="21">
        <f t="shared" si="13"/>
        <v>1.38</v>
      </c>
      <c r="BB12" s="21">
        <f t="shared" si="7"/>
        <v>59.569999999999993</v>
      </c>
      <c r="BC12" s="21">
        <f t="shared" si="8"/>
        <v>51.519999999999996</v>
      </c>
      <c r="BD12" s="21">
        <f t="shared" si="9"/>
        <v>2.9899999999999998</v>
      </c>
      <c r="BE12" s="21">
        <f t="shared" si="10"/>
        <v>6.8999999999999995</v>
      </c>
      <c r="BF12" s="21">
        <f>39.543*SUMPRODUCT(M12:P12,'Non modifiable'!$A$4:$D$4)</f>
        <v>84.384761999999995</v>
      </c>
      <c r="BG12" s="21">
        <f>39.543*SUMPRODUCT(Q12:S12,'Non modifiable'!$E$4:$G$4)</f>
        <v>45.585170399999996</v>
      </c>
      <c r="BH12" s="21">
        <f>39.543*SUMPRODUCT(T12:W12,'Non modifiable'!$H$4:$K$4)</f>
        <v>1.5421769999999999</v>
      </c>
      <c r="BI12" s="21">
        <f>39.543*'Non modifiable'!$L$4*X12</f>
        <v>65.546476799999994</v>
      </c>
      <c r="BJ12" s="21">
        <f>39.543*'Non modifiable'!$M$4*Y12</f>
        <v>56.688844799999998</v>
      </c>
      <c r="BK12" s="21">
        <f>39.543*'Non modifiable'!$N$4*Z12</f>
        <v>3.2899776000000003</v>
      </c>
      <c r="BL12" s="21">
        <f>39.543*'Non modifiable'!$O$4*AA12</f>
        <v>7.5922560000000008</v>
      </c>
    </row>
    <row r="13" spans="1:64">
      <c r="B13" s="26"/>
      <c r="C13" s="3">
        <v>39041.86</v>
      </c>
      <c r="D13" s="3" t="s">
        <v>90</v>
      </c>
      <c r="E13" s="3" t="s">
        <v>91</v>
      </c>
      <c r="F13" s="3" t="s">
        <v>286</v>
      </c>
      <c r="G13" s="3">
        <v>36.9</v>
      </c>
      <c r="H13" s="3">
        <v>89.2</v>
      </c>
      <c r="I13" s="3">
        <v>126.9</v>
      </c>
      <c r="J13" s="3">
        <v>253</v>
      </c>
      <c r="K13" s="3">
        <v>197.9</v>
      </c>
      <c r="L13" s="3">
        <v>189.3</v>
      </c>
      <c r="M13" s="3">
        <v>0</v>
      </c>
      <c r="N13" s="3">
        <v>0</v>
      </c>
      <c r="O13" s="3">
        <v>17.2</v>
      </c>
      <c r="P13" s="3">
        <v>0</v>
      </c>
      <c r="Q13" s="3">
        <v>0</v>
      </c>
      <c r="R13" s="3">
        <v>59.5</v>
      </c>
      <c r="S13" s="3">
        <v>0</v>
      </c>
      <c r="T13" s="3">
        <v>0</v>
      </c>
      <c r="U13" s="3">
        <v>0</v>
      </c>
      <c r="V13" s="3">
        <v>0</v>
      </c>
      <c r="W13" s="3">
        <v>0.6</v>
      </c>
      <c r="X13" s="3">
        <v>25.6</v>
      </c>
      <c r="Y13" s="3">
        <v>22.3</v>
      </c>
      <c r="Z13" s="3">
        <v>1.1000000000000001</v>
      </c>
      <c r="AA13" s="3">
        <v>3</v>
      </c>
      <c r="AB13" s="3">
        <v>0</v>
      </c>
      <c r="AC13" s="3">
        <v>0</v>
      </c>
      <c r="AD13" s="3">
        <v>17.2</v>
      </c>
      <c r="AE13" s="3">
        <v>59.5</v>
      </c>
      <c r="AF13" s="3">
        <v>0.6</v>
      </c>
      <c r="AG13" s="3">
        <v>25.6</v>
      </c>
      <c r="AH13" s="3">
        <v>22.3</v>
      </c>
      <c r="AI13" s="3">
        <v>1.1000000000000001</v>
      </c>
      <c r="AJ13" s="3">
        <v>3</v>
      </c>
      <c r="AK13" s="3">
        <v>0</v>
      </c>
      <c r="AL13" s="3">
        <v>0</v>
      </c>
      <c r="AM13" s="3">
        <v>52.7</v>
      </c>
      <c r="AN13" s="3">
        <v>76.7</v>
      </c>
      <c r="AO13" s="3">
        <v>1147.0999999999999</v>
      </c>
      <c r="AP13" s="3">
        <v>631.29999999999995</v>
      </c>
      <c r="AQ13" s="21">
        <f>39.543*SUMPRODUCT(M13:AA13,'Non modifiable'!$A$4:$O$4)</f>
        <v>259.71842400000003</v>
      </c>
      <c r="AR13" s="20">
        <f t="shared" si="0"/>
        <v>17.2</v>
      </c>
      <c r="AS13" s="20">
        <f t="shared" si="1"/>
        <v>59.5</v>
      </c>
      <c r="AT13" s="20">
        <f t="shared" si="2"/>
        <v>1.38</v>
      </c>
      <c r="AU13" s="20">
        <f t="shared" si="3"/>
        <v>58.879999999999995</v>
      </c>
      <c r="AV13" s="20">
        <f t="shared" si="4"/>
        <v>51.29</v>
      </c>
      <c r="AW13" s="21">
        <f t="shared" si="5"/>
        <v>2.5299999999999998</v>
      </c>
      <c r="AX13" s="21">
        <f t="shared" si="6"/>
        <v>6.8999999999999995</v>
      </c>
      <c r="AY13" s="21">
        <f t="shared" si="11"/>
        <v>8.6</v>
      </c>
      <c r="AZ13" s="21">
        <f t="shared" si="12"/>
        <v>59.5</v>
      </c>
      <c r="BA13" s="21">
        <f t="shared" si="13"/>
        <v>1.38</v>
      </c>
      <c r="BB13" s="21">
        <f t="shared" si="7"/>
        <v>58.879999999999995</v>
      </c>
      <c r="BC13" s="21">
        <f t="shared" si="8"/>
        <v>51.29</v>
      </c>
      <c r="BD13" s="21">
        <f t="shared" si="9"/>
        <v>2.5299999999999998</v>
      </c>
      <c r="BE13" s="21">
        <f t="shared" si="10"/>
        <v>6.8999999999999995</v>
      </c>
      <c r="BF13" s="21">
        <f>39.543*SUMPRODUCT(M13:P13,'Non modifiable'!$A$4:$D$4)</f>
        <v>74.815355999999994</v>
      </c>
      <c r="BG13" s="21">
        <f>39.543*SUMPRODUCT(Q13:S13,'Non modifiable'!$E$4:$G$4)</f>
        <v>51.761786999999998</v>
      </c>
      <c r="BH13" s="21">
        <f>39.543*SUMPRODUCT(T13:W13,'Non modifiable'!$H$4:$K$4)</f>
        <v>1.5421769999999999</v>
      </c>
      <c r="BI13" s="21">
        <f>39.543*'Non modifiable'!$L$4*X13</f>
        <v>64.7872512</v>
      </c>
      <c r="BJ13" s="21">
        <f>39.543*'Non modifiable'!$M$4*Y13</f>
        <v>56.435769600000008</v>
      </c>
      <c r="BK13" s="21">
        <f>39.543*'Non modifiable'!$N$4*Z13</f>
        <v>2.7838272000000002</v>
      </c>
      <c r="BL13" s="21">
        <f>39.543*'Non modifiable'!$O$4*AA13</f>
        <v>7.5922560000000008</v>
      </c>
    </row>
    <row r="14" spans="1:64">
      <c r="B14" s="26"/>
      <c r="C14" s="3">
        <v>39041.86</v>
      </c>
      <c r="D14" s="3" t="s">
        <v>90</v>
      </c>
      <c r="E14" s="3" t="s">
        <v>91</v>
      </c>
      <c r="F14" s="3" t="s">
        <v>287</v>
      </c>
      <c r="G14" s="3">
        <v>35.700000000000003</v>
      </c>
      <c r="H14" s="3">
        <v>61.4</v>
      </c>
      <c r="I14" s="3">
        <v>126.9</v>
      </c>
      <c r="J14" s="3">
        <v>223.9</v>
      </c>
      <c r="K14" s="3">
        <v>185.6</v>
      </c>
      <c r="L14" s="3">
        <v>177.4</v>
      </c>
      <c r="M14" s="3">
        <v>0</v>
      </c>
      <c r="N14" s="3">
        <v>0</v>
      </c>
      <c r="O14" s="3">
        <v>16.5</v>
      </c>
      <c r="P14" s="3">
        <v>0</v>
      </c>
      <c r="Q14" s="3">
        <v>0</v>
      </c>
      <c r="R14" s="3">
        <v>48.2</v>
      </c>
      <c r="S14" s="3">
        <v>0</v>
      </c>
      <c r="T14" s="3">
        <v>0</v>
      </c>
      <c r="U14" s="3">
        <v>0</v>
      </c>
      <c r="V14" s="3">
        <v>0</v>
      </c>
      <c r="W14" s="3">
        <v>0.6</v>
      </c>
      <c r="X14" s="3">
        <v>25.6</v>
      </c>
      <c r="Y14" s="3">
        <v>22.1</v>
      </c>
      <c r="Z14" s="3">
        <v>1.2</v>
      </c>
      <c r="AA14" s="3">
        <v>3</v>
      </c>
      <c r="AB14" s="3">
        <v>0</v>
      </c>
      <c r="AC14" s="3">
        <v>0</v>
      </c>
      <c r="AD14" s="3">
        <v>16.5</v>
      </c>
      <c r="AE14" s="3">
        <v>48.2</v>
      </c>
      <c r="AF14" s="3">
        <v>0.6</v>
      </c>
      <c r="AG14" s="3">
        <v>25.6</v>
      </c>
      <c r="AH14" s="3">
        <v>22.1</v>
      </c>
      <c r="AI14" s="3">
        <v>1.2</v>
      </c>
      <c r="AJ14" s="3">
        <v>3</v>
      </c>
      <c r="AK14" s="3">
        <v>0</v>
      </c>
      <c r="AL14" s="3">
        <v>0</v>
      </c>
      <c r="AM14" s="3">
        <v>52.6</v>
      </c>
      <c r="AN14" s="3">
        <v>64.7</v>
      </c>
      <c r="AO14" s="3">
        <v>14422.2</v>
      </c>
      <c r="AP14" s="3">
        <v>5209.1000000000004</v>
      </c>
      <c r="AQ14" s="21">
        <f>39.543*SUMPRODUCT(M14:AA14,'Non modifiable'!$A$4:$O$4)</f>
        <v>246.59014800000003</v>
      </c>
      <c r="AR14" s="20">
        <f t="shared" si="0"/>
        <v>16.5</v>
      </c>
      <c r="AS14" s="20">
        <f t="shared" si="1"/>
        <v>48.2</v>
      </c>
      <c r="AT14" s="20">
        <f t="shared" si="2"/>
        <v>1.38</v>
      </c>
      <c r="AU14" s="20">
        <f t="shared" si="3"/>
        <v>58.879999999999995</v>
      </c>
      <c r="AV14" s="20">
        <f t="shared" si="4"/>
        <v>50.83</v>
      </c>
      <c r="AW14" s="21">
        <f t="shared" si="5"/>
        <v>2.76</v>
      </c>
      <c r="AX14" s="21">
        <f t="shared" si="6"/>
        <v>6.8999999999999995</v>
      </c>
      <c r="AY14" s="21">
        <f t="shared" si="11"/>
        <v>8.25</v>
      </c>
      <c r="AZ14" s="21">
        <f t="shared" si="12"/>
        <v>48.2</v>
      </c>
      <c r="BA14" s="21">
        <f t="shared" si="13"/>
        <v>1.38</v>
      </c>
      <c r="BB14" s="21">
        <f t="shared" si="7"/>
        <v>58.879999999999995</v>
      </c>
      <c r="BC14" s="21">
        <f t="shared" si="8"/>
        <v>50.83</v>
      </c>
      <c r="BD14" s="21">
        <f t="shared" si="9"/>
        <v>2.76</v>
      </c>
      <c r="BE14" s="21">
        <f t="shared" si="10"/>
        <v>6.8999999999999995</v>
      </c>
      <c r="BF14" s="21">
        <f>39.543*SUMPRODUCT(M14:P14,'Non modifiable'!$A$4:$D$4)</f>
        <v>71.770544999999998</v>
      </c>
      <c r="BG14" s="21">
        <f>39.543*SUMPRODUCT(Q14:S14,'Non modifiable'!$E$4:$G$4)</f>
        <v>41.931397199999999</v>
      </c>
      <c r="BH14" s="21">
        <f>39.543*SUMPRODUCT(T14:W14,'Non modifiable'!$H$4:$K$4)</f>
        <v>1.5421769999999999</v>
      </c>
      <c r="BI14" s="21">
        <f>39.543*'Non modifiable'!$L$4*X14</f>
        <v>64.7872512</v>
      </c>
      <c r="BJ14" s="21">
        <f>39.543*'Non modifiable'!$M$4*Y14</f>
        <v>55.929619200000005</v>
      </c>
      <c r="BK14" s="21">
        <f>39.543*'Non modifiable'!$N$4*Z14</f>
        <v>3.0369024000000002</v>
      </c>
      <c r="BL14" s="21">
        <f>39.543*'Non modifiable'!$O$4*AA14</f>
        <v>7.5922560000000008</v>
      </c>
    </row>
    <row r="15" spans="1:64">
      <c r="B15" s="26"/>
      <c r="C15" s="3">
        <v>39041.86</v>
      </c>
      <c r="D15" s="3" t="s">
        <v>90</v>
      </c>
      <c r="E15" s="3" t="s">
        <v>91</v>
      </c>
      <c r="F15" s="3" t="s">
        <v>288</v>
      </c>
      <c r="G15" s="3">
        <v>41.4</v>
      </c>
      <c r="H15" s="3">
        <v>68.099999999999994</v>
      </c>
      <c r="I15" s="3">
        <v>129.30000000000001</v>
      </c>
      <c r="J15" s="3">
        <v>238.9</v>
      </c>
      <c r="K15" s="3">
        <v>197.5</v>
      </c>
      <c r="L15" s="3">
        <v>187.8</v>
      </c>
      <c r="M15" s="3">
        <v>0</v>
      </c>
      <c r="N15" s="3">
        <v>0</v>
      </c>
      <c r="O15" s="3">
        <v>19.5</v>
      </c>
      <c r="P15" s="3">
        <v>0</v>
      </c>
      <c r="Q15" s="3">
        <v>0</v>
      </c>
      <c r="R15" s="3">
        <v>50</v>
      </c>
      <c r="S15" s="3">
        <v>0</v>
      </c>
      <c r="T15" s="3">
        <v>0</v>
      </c>
      <c r="U15" s="3">
        <v>0</v>
      </c>
      <c r="V15" s="3">
        <v>0</v>
      </c>
      <c r="W15" s="3">
        <v>0.6</v>
      </c>
      <c r="X15" s="3">
        <v>25.9</v>
      </c>
      <c r="Y15" s="3">
        <v>24.9</v>
      </c>
      <c r="Z15" s="3">
        <v>1.2</v>
      </c>
      <c r="AA15" s="3">
        <v>3</v>
      </c>
      <c r="AB15" s="3">
        <v>0</v>
      </c>
      <c r="AC15" s="3">
        <v>0</v>
      </c>
      <c r="AD15" s="3">
        <v>19.5</v>
      </c>
      <c r="AE15" s="3">
        <v>50</v>
      </c>
      <c r="AF15" s="3">
        <v>0.6</v>
      </c>
      <c r="AG15" s="3">
        <v>25.9</v>
      </c>
      <c r="AH15" s="3">
        <v>24.9</v>
      </c>
      <c r="AI15" s="3">
        <v>1.2</v>
      </c>
      <c r="AJ15" s="3">
        <v>3</v>
      </c>
      <c r="AK15" s="3">
        <v>0</v>
      </c>
      <c r="AL15" s="3">
        <v>0</v>
      </c>
      <c r="AM15" s="3">
        <v>55.7</v>
      </c>
      <c r="AN15" s="3">
        <v>69.400000000000006</v>
      </c>
      <c r="AO15" s="3">
        <v>10876.9</v>
      </c>
      <c r="AP15" s="3">
        <v>4709.8999999999996</v>
      </c>
      <c r="AQ15" s="21">
        <f>39.543*SUMPRODUCT(M15:AA15,'Non modifiable'!$A$4:$O$4)</f>
        <v>269.05057199999999</v>
      </c>
      <c r="AR15" s="20">
        <f t="shared" si="0"/>
        <v>19.5</v>
      </c>
      <c r="AS15" s="20">
        <f t="shared" si="1"/>
        <v>50</v>
      </c>
      <c r="AT15" s="20">
        <f t="shared" si="2"/>
        <v>1.38</v>
      </c>
      <c r="AU15" s="20">
        <f t="shared" si="3"/>
        <v>59.569999999999993</v>
      </c>
      <c r="AV15" s="20">
        <f t="shared" si="4"/>
        <v>57.269999999999989</v>
      </c>
      <c r="AW15" s="21">
        <f t="shared" si="5"/>
        <v>2.76</v>
      </c>
      <c r="AX15" s="21">
        <f t="shared" si="6"/>
        <v>6.8999999999999995</v>
      </c>
      <c r="AY15" s="21">
        <f t="shared" si="11"/>
        <v>9.75</v>
      </c>
      <c r="AZ15" s="21">
        <f t="shared" si="12"/>
        <v>50</v>
      </c>
      <c r="BA15" s="21">
        <f t="shared" si="13"/>
        <v>1.38</v>
      </c>
      <c r="BB15" s="21">
        <f t="shared" si="7"/>
        <v>59.569999999999993</v>
      </c>
      <c r="BC15" s="21">
        <f t="shared" si="8"/>
        <v>57.269999999999989</v>
      </c>
      <c r="BD15" s="21">
        <f t="shared" si="9"/>
        <v>2.76</v>
      </c>
      <c r="BE15" s="21">
        <f t="shared" si="10"/>
        <v>6.8999999999999995</v>
      </c>
      <c r="BF15" s="21">
        <f>39.543*SUMPRODUCT(M15:P15,'Non modifiable'!$A$4:$D$4)</f>
        <v>84.819734999999994</v>
      </c>
      <c r="BG15" s="21">
        <f>39.543*SUMPRODUCT(Q15:S15,'Non modifiable'!$E$4:$G$4)</f>
        <v>43.497299999999996</v>
      </c>
      <c r="BH15" s="21">
        <f>39.543*SUMPRODUCT(T15:W15,'Non modifiable'!$H$4:$K$4)</f>
        <v>1.5421769999999999</v>
      </c>
      <c r="BI15" s="21">
        <f>39.543*'Non modifiable'!$L$4*X15</f>
        <v>65.546476799999994</v>
      </c>
      <c r="BJ15" s="21">
        <f>39.543*'Non modifiable'!$M$4*Y15</f>
        <v>63.015724800000001</v>
      </c>
      <c r="BK15" s="21">
        <f>39.543*'Non modifiable'!$N$4*Z15</f>
        <v>3.0369024000000002</v>
      </c>
      <c r="BL15" s="21">
        <f>39.543*'Non modifiable'!$O$4*AA15</f>
        <v>7.5922560000000008</v>
      </c>
    </row>
    <row r="16" spans="1:64">
      <c r="B16" s="26"/>
      <c r="C16" s="3">
        <v>39041.86</v>
      </c>
      <c r="D16" s="3" t="s">
        <v>90</v>
      </c>
      <c r="E16" s="3" t="s">
        <v>91</v>
      </c>
      <c r="F16" s="3" t="s">
        <v>289</v>
      </c>
      <c r="G16" s="3">
        <v>41.4</v>
      </c>
      <c r="H16" s="3">
        <v>68.099999999999994</v>
      </c>
      <c r="I16" s="3">
        <v>129.30000000000001</v>
      </c>
      <c r="J16" s="3">
        <v>238.9</v>
      </c>
      <c r="K16" s="3">
        <v>177.3</v>
      </c>
      <c r="L16" s="3">
        <v>167.4</v>
      </c>
      <c r="M16" s="3">
        <v>0</v>
      </c>
      <c r="N16" s="3">
        <v>0</v>
      </c>
      <c r="O16" s="3">
        <v>19.7</v>
      </c>
      <c r="P16" s="3">
        <v>0</v>
      </c>
      <c r="Q16" s="3">
        <v>0</v>
      </c>
      <c r="R16" s="3">
        <v>36.700000000000003</v>
      </c>
      <c r="S16" s="3">
        <v>0</v>
      </c>
      <c r="T16" s="3">
        <v>0</v>
      </c>
      <c r="U16" s="3">
        <v>0</v>
      </c>
      <c r="V16" s="3">
        <v>0</v>
      </c>
      <c r="W16" s="3">
        <v>0.6</v>
      </c>
      <c r="X16" s="3">
        <v>25.9</v>
      </c>
      <c r="Y16" s="3">
        <v>22</v>
      </c>
      <c r="Z16" s="3">
        <v>0.9</v>
      </c>
      <c r="AA16" s="3">
        <v>3</v>
      </c>
      <c r="AB16" s="3">
        <v>0</v>
      </c>
      <c r="AC16" s="3">
        <v>0</v>
      </c>
      <c r="AD16" s="3">
        <v>19.7</v>
      </c>
      <c r="AE16" s="3">
        <v>36.700000000000003</v>
      </c>
      <c r="AF16" s="3">
        <v>0.6</v>
      </c>
      <c r="AG16" s="3">
        <v>25.9</v>
      </c>
      <c r="AH16" s="3">
        <v>22</v>
      </c>
      <c r="AI16" s="3">
        <v>0.9</v>
      </c>
      <c r="AJ16" s="3">
        <v>3</v>
      </c>
      <c r="AK16" s="3">
        <v>0</v>
      </c>
      <c r="AL16" s="3">
        <v>0</v>
      </c>
      <c r="AM16" s="3">
        <v>52.5</v>
      </c>
      <c r="AN16" s="3">
        <v>56.4</v>
      </c>
      <c r="AO16" s="3">
        <v>458.7</v>
      </c>
      <c r="AP16" s="3">
        <v>512.29999999999995</v>
      </c>
      <c r="AQ16" s="21">
        <f>39.543*SUMPRODUCT(M16:AA16,'Non modifiable'!$A$4:$O$4)</f>
        <v>250.25182979999994</v>
      </c>
      <c r="AR16" s="20">
        <f t="shared" si="0"/>
        <v>19.7</v>
      </c>
      <c r="AS16" s="20">
        <f t="shared" si="1"/>
        <v>36.700000000000003</v>
      </c>
      <c r="AT16" s="20">
        <f t="shared" si="2"/>
        <v>1.38</v>
      </c>
      <c r="AU16" s="20">
        <f t="shared" si="3"/>
        <v>59.569999999999993</v>
      </c>
      <c r="AV16" s="20">
        <f t="shared" si="4"/>
        <v>50.599999999999994</v>
      </c>
      <c r="AW16" s="21">
        <f t="shared" si="5"/>
        <v>2.0699999999999998</v>
      </c>
      <c r="AX16" s="21">
        <f t="shared" si="6"/>
        <v>6.8999999999999995</v>
      </c>
      <c r="AY16" s="21">
        <f t="shared" si="11"/>
        <v>9.85</v>
      </c>
      <c r="AZ16" s="21">
        <f t="shared" si="12"/>
        <v>36.700000000000003</v>
      </c>
      <c r="BA16" s="21">
        <f t="shared" si="13"/>
        <v>1.38</v>
      </c>
      <c r="BB16" s="21">
        <f t="shared" si="7"/>
        <v>59.569999999999993</v>
      </c>
      <c r="BC16" s="21">
        <f t="shared" si="8"/>
        <v>50.599999999999994</v>
      </c>
      <c r="BD16" s="21">
        <f t="shared" si="9"/>
        <v>2.0699999999999998</v>
      </c>
      <c r="BE16" s="21">
        <f t="shared" si="10"/>
        <v>6.8999999999999995</v>
      </c>
      <c r="BF16" s="21">
        <f>39.543*SUMPRODUCT(M16:P16,'Non modifiable'!$A$4:$D$4)</f>
        <v>85.689680999999993</v>
      </c>
      <c r="BG16" s="21">
        <f>39.543*SUMPRODUCT(Q16:S16,'Non modifiable'!$E$4:$G$4)</f>
        <v>31.927018199999999</v>
      </c>
      <c r="BH16" s="21">
        <f>39.543*SUMPRODUCT(T16:W16,'Non modifiable'!$H$4:$K$4)</f>
        <v>1.5421769999999999</v>
      </c>
      <c r="BI16" s="21">
        <f>39.543*'Non modifiable'!$L$4*X16</f>
        <v>65.546476799999994</v>
      </c>
      <c r="BJ16" s="21">
        <f>39.543*'Non modifiable'!$M$4*Y16</f>
        <v>55.676544</v>
      </c>
      <c r="BK16" s="21">
        <f>39.543*'Non modifiable'!$N$4*Z16</f>
        <v>2.2776768000000001</v>
      </c>
      <c r="BL16" s="21">
        <f>39.543*'Non modifiable'!$O$4*AA16</f>
        <v>7.5922560000000008</v>
      </c>
    </row>
    <row r="17" spans="2:64">
      <c r="B17" s="26"/>
      <c r="C17" s="3">
        <v>39041.86</v>
      </c>
      <c r="D17" s="3" t="s">
        <v>90</v>
      </c>
      <c r="E17" s="3" t="s">
        <v>91</v>
      </c>
      <c r="F17" s="3" t="s">
        <v>290</v>
      </c>
      <c r="G17" s="3">
        <v>36.9</v>
      </c>
      <c r="H17" s="3">
        <v>89.2</v>
      </c>
      <c r="I17" s="3">
        <v>126.9</v>
      </c>
      <c r="J17" s="3">
        <v>253</v>
      </c>
      <c r="K17" s="3">
        <v>170.5</v>
      </c>
      <c r="L17" s="3">
        <v>161.69999999999999</v>
      </c>
      <c r="M17" s="3">
        <v>0</v>
      </c>
      <c r="N17" s="3">
        <v>0</v>
      </c>
      <c r="O17" s="3">
        <v>17.600000000000001</v>
      </c>
      <c r="P17" s="3">
        <v>0</v>
      </c>
      <c r="Q17" s="3">
        <v>0</v>
      </c>
      <c r="R17" s="3">
        <v>66.5</v>
      </c>
      <c r="S17" s="3">
        <v>0</v>
      </c>
      <c r="T17" s="3">
        <v>0</v>
      </c>
      <c r="U17" s="3">
        <v>0</v>
      </c>
      <c r="V17" s="3">
        <v>0</v>
      </c>
      <c r="W17" s="3">
        <v>0.3</v>
      </c>
      <c r="X17" s="3">
        <v>21.1</v>
      </c>
      <c r="Y17" s="3">
        <v>13.6</v>
      </c>
      <c r="Z17" s="3">
        <v>0.6</v>
      </c>
      <c r="AA17" s="3">
        <v>2</v>
      </c>
      <c r="AB17" s="3">
        <v>48.4</v>
      </c>
      <c r="AC17" s="3">
        <v>27.6</v>
      </c>
      <c r="AD17" s="3">
        <v>17.600000000000001</v>
      </c>
      <c r="AE17" s="3">
        <v>66.5</v>
      </c>
      <c r="AF17" s="3">
        <v>0.3</v>
      </c>
      <c r="AG17" s="3">
        <v>21.1</v>
      </c>
      <c r="AH17" s="3">
        <v>13.6</v>
      </c>
      <c r="AI17" s="3">
        <v>0.6</v>
      </c>
      <c r="AJ17" s="3">
        <v>2</v>
      </c>
      <c r="AK17" s="3">
        <v>0</v>
      </c>
      <c r="AL17" s="3">
        <v>0</v>
      </c>
      <c r="AM17" s="3">
        <v>37.6</v>
      </c>
      <c r="AN17" s="3">
        <v>84.1</v>
      </c>
      <c r="AO17" s="3">
        <v>21153.7</v>
      </c>
      <c r="AP17" s="3">
        <v>5975.3</v>
      </c>
      <c r="AQ17" s="21">
        <f>39.543*SUMPRODUCT(M17:AA17,'Non modifiable'!$A$4:$O$4)</f>
        <v>229.57479510000002</v>
      </c>
      <c r="AR17" s="20">
        <f t="shared" si="0"/>
        <v>17.600000000000001</v>
      </c>
      <c r="AS17" s="20">
        <f t="shared" si="1"/>
        <v>66.5</v>
      </c>
      <c r="AT17" s="20">
        <f t="shared" si="2"/>
        <v>0.69</v>
      </c>
      <c r="AU17" s="20">
        <f t="shared" si="3"/>
        <v>48.53</v>
      </c>
      <c r="AV17" s="20">
        <f t="shared" si="4"/>
        <v>31.279999999999998</v>
      </c>
      <c r="AW17" s="21">
        <f t="shared" si="5"/>
        <v>1.38</v>
      </c>
      <c r="AX17" s="21">
        <f t="shared" si="6"/>
        <v>4.5999999999999996</v>
      </c>
      <c r="AY17" s="21">
        <f t="shared" si="11"/>
        <v>8.8000000000000007</v>
      </c>
      <c r="AZ17" s="21">
        <f t="shared" si="12"/>
        <v>66.5</v>
      </c>
      <c r="BA17" s="21">
        <f t="shared" si="13"/>
        <v>0.69</v>
      </c>
      <c r="BB17" s="21">
        <f t="shared" si="7"/>
        <v>48.53</v>
      </c>
      <c r="BC17" s="21">
        <f t="shared" si="8"/>
        <v>31.279999999999998</v>
      </c>
      <c r="BD17" s="21">
        <f t="shared" si="9"/>
        <v>1.38</v>
      </c>
      <c r="BE17" s="21">
        <f t="shared" si="10"/>
        <v>4.5999999999999996</v>
      </c>
      <c r="BF17" s="21">
        <f>39.543*SUMPRODUCT(M17:P17,'Non modifiable'!$A$4:$D$4)</f>
        <v>76.555248000000006</v>
      </c>
      <c r="BG17" s="21">
        <f>39.543*SUMPRODUCT(Q17:S17,'Non modifiable'!$E$4:$G$4)</f>
        <v>57.851408999999997</v>
      </c>
      <c r="BH17" s="21">
        <f>39.543*SUMPRODUCT(T17:W17,'Non modifiable'!$H$4:$K$4)</f>
        <v>0.77108849999999995</v>
      </c>
      <c r="BI17" s="21">
        <f>39.543*'Non modifiable'!$L$4*X17</f>
        <v>53.398867200000005</v>
      </c>
      <c r="BJ17" s="21">
        <f>39.543*'Non modifiable'!$M$4*Y17</f>
        <v>34.418227200000004</v>
      </c>
      <c r="BK17" s="21">
        <f>39.543*'Non modifiable'!$N$4*Z17</f>
        <v>1.5184512000000001</v>
      </c>
      <c r="BL17" s="21">
        <f>39.543*'Non modifiable'!$O$4*AA17</f>
        <v>5.0615040000000002</v>
      </c>
    </row>
    <row r="18" spans="2:64">
      <c r="B18" s="26"/>
      <c r="C18" s="3">
        <v>39041.86</v>
      </c>
      <c r="D18" s="3" t="s">
        <v>90</v>
      </c>
      <c r="E18" s="3" t="s">
        <v>91</v>
      </c>
      <c r="F18" s="3" t="s">
        <v>304</v>
      </c>
      <c r="G18" s="3">
        <v>34.6</v>
      </c>
      <c r="H18" s="3">
        <v>60.1</v>
      </c>
      <c r="I18" s="3">
        <v>128.4</v>
      </c>
      <c r="J18" s="3">
        <v>223.1</v>
      </c>
      <c r="K18" s="3">
        <v>167.1</v>
      </c>
      <c r="L18" s="3">
        <v>158</v>
      </c>
      <c r="M18" s="3">
        <v>0</v>
      </c>
      <c r="N18" s="3">
        <v>0</v>
      </c>
      <c r="O18" s="3">
        <v>18.3</v>
      </c>
      <c r="P18" s="3">
        <v>0</v>
      </c>
      <c r="Q18" s="3">
        <v>0</v>
      </c>
      <c r="R18" s="3">
        <v>44.7</v>
      </c>
      <c r="S18" s="3">
        <v>0</v>
      </c>
      <c r="T18" s="3">
        <v>0</v>
      </c>
      <c r="U18" s="3">
        <v>0</v>
      </c>
      <c r="V18" s="3">
        <v>0</v>
      </c>
      <c r="W18" s="3">
        <v>0.6</v>
      </c>
      <c r="X18" s="3">
        <v>18.399999999999999</v>
      </c>
      <c r="Y18" s="3">
        <v>22</v>
      </c>
      <c r="Z18" s="3">
        <v>1.2</v>
      </c>
      <c r="AA18" s="3">
        <v>3</v>
      </c>
      <c r="AB18" s="3">
        <v>0</v>
      </c>
      <c r="AC18" s="3">
        <v>0</v>
      </c>
      <c r="AD18" s="3">
        <v>18.3</v>
      </c>
      <c r="AE18" s="3">
        <v>44.7</v>
      </c>
      <c r="AF18" s="3">
        <v>0.6</v>
      </c>
      <c r="AG18" s="3">
        <v>18.399999999999999</v>
      </c>
      <c r="AH18" s="3">
        <v>22</v>
      </c>
      <c r="AI18" s="3">
        <v>1.2</v>
      </c>
      <c r="AJ18" s="3">
        <v>3</v>
      </c>
      <c r="AK18" s="3">
        <v>0</v>
      </c>
      <c r="AL18" s="3">
        <v>0</v>
      </c>
      <c r="AM18" s="3">
        <v>45.3</v>
      </c>
      <c r="AN18" s="3">
        <v>62.9</v>
      </c>
      <c r="AO18" s="3">
        <v>13270.3</v>
      </c>
      <c r="AP18" s="3">
        <v>3967.3</v>
      </c>
      <c r="AQ18" s="21">
        <f>39.543*SUMPRODUCT(M18:AA18,'Non modifiable'!$A$4:$O$4)</f>
        <v>232.90036140000004</v>
      </c>
      <c r="AR18" s="20">
        <f t="shared" si="0"/>
        <v>18.3</v>
      </c>
      <c r="AS18" s="20">
        <f t="shared" si="1"/>
        <v>44.7</v>
      </c>
      <c r="AT18" s="20">
        <f t="shared" si="2"/>
        <v>1.38</v>
      </c>
      <c r="AU18" s="20">
        <f t="shared" si="3"/>
        <v>42.319999999999993</v>
      </c>
      <c r="AV18" s="20">
        <f t="shared" si="4"/>
        <v>50.599999999999994</v>
      </c>
      <c r="AW18" s="21">
        <f t="shared" si="5"/>
        <v>2.76</v>
      </c>
      <c r="AX18" s="21">
        <f t="shared" si="6"/>
        <v>6.8999999999999995</v>
      </c>
      <c r="AY18" s="21">
        <f t="shared" si="11"/>
        <v>9.15</v>
      </c>
      <c r="AZ18" s="21">
        <f t="shared" si="12"/>
        <v>44.7</v>
      </c>
      <c r="BA18" s="21">
        <f t="shared" si="13"/>
        <v>1.38</v>
      </c>
      <c r="BB18" s="21">
        <f t="shared" si="7"/>
        <v>42.319999999999993</v>
      </c>
      <c r="BC18" s="21">
        <f t="shared" si="8"/>
        <v>50.599999999999994</v>
      </c>
      <c r="BD18" s="21">
        <f t="shared" si="9"/>
        <v>2.76</v>
      </c>
      <c r="BE18" s="21">
        <f t="shared" si="10"/>
        <v>6.8999999999999995</v>
      </c>
      <c r="BF18" s="21">
        <f>39.543*SUMPRODUCT(M18:P18,'Non modifiable'!$A$4:$D$4)</f>
        <v>79.600059000000002</v>
      </c>
      <c r="BG18" s="21">
        <f>39.543*SUMPRODUCT(Q18:S18,'Non modifiable'!$E$4:$G$4)</f>
        <v>38.886586200000004</v>
      </c>
      <c r="BH18" s="21">
        <f>39.543*SUMPRODUCT(T18:W18,'Non modifiable'!$H$4:$K$4)</f>
        <v>1.5421769999999999</v>
      </c>
      <c r="BI18" s="21">
        <f>39.543*'Non modifiable'!$L$4*X18</f>
        <v>46.5658368</v>
      </c>
      <c r="BJ18" s="21">
        <f>39.543*'Non modifiable'!$M$4*Y18</f>
        <v>55.676544</v>
      </c>
      <c r="BK18" s="21">
        <f>39.543*'Non modifiable'!$N$4*Z18</f>
        <v>3.0369024000000002</v>
      </c>
      <c r="BL18" s="21">
        <f>39.543*'Non modifiable'!$O$4*AA18</f>
        <v>7.5922560000000008</v>
      </c>
    </row>
    <row r="19" spans="2:64">
      <c r="B19" s="26"/>
      <c r="C19" s="3">
        <v>42829</v>
      </c>
      <c r="D19" s="3" t="s">
        <v>90</v>
      </c>
      <c r="E19" s="3" t="s">
        <v>91</v>
      </c>
      <c r="F19" s="3" t="s">
        <v>291</v>
      </c>
      <c r="G19" s="3">
        <v>35.799999999999997</v>
      </c>
      <c r="H19" s="3">
        <v>105.1</v>
      </c>
      <c r="I19" s="3">
        <v>132.69999999999999</v>
      </c>
      <c r="J19" s="3">
        <v>273.60000000000002</v>
      </c>
      <c r="K19" s="3">
        <v>223.1</v>
      </c>
      <c r="L19" s="3">
        <v>215.1</v>
      </c>
      <c r="M19" s="3">
        <v>0</v>
      </c>
      <c r="N19" s="3">
        <v>0</v>
      </c>
      <c r="O19" s="3">
        <v>16.100000000000001</v>
      </c>
      <c r="P19" s="3">
        <v>0</v>
      </c>
      <c r="Q19" s="3">
        <v>0</v>
      </c>
      <c r="R19" s="3">
        <v>61.5</v>
      </c>
      <c r="S19" s="3">
        <v>0</v>
      </c>
      <c r="T19" s="3">
        <v>0</v>
      </c>
      <c r="U19" s="3">
        <v>0</v>
      </c>
      <c r="V19" s="3">
        <v>0</v>
      </c>
      <c r="W19" s="3">
        <v>1.9</v>
      </c>
      <c r="X19" s="3">
        <v>33.700000000000003</v>
      </c>
      <c r="Y19" s="3">
        <v>22.6</v>
      </c>
      <c r="Z19" s="3">
        <v>1.1000000000000001</v>
      </c>
      <c r="AA19" s="3">
        <v>3.9</v>
      </c>
      <c r="AB19" s="3">
        <v>0</v>
      </c>
      <c r="AC19" s="3">
        <v>0</v>
      </c>
      <c r="AD19" s="3">
        <v>16.100000000000001</v>
      </c>
      <c r="AE19" s="3">
        <v>61.5</v>
      </c>
      <c r="AF19" s="3">
        <v>1.9</v>
      </c>
      <c r="AG19" s="3">
        <v>33.700000000000003</v>
      </c>
      <c r="AH19" s="3">
        <v>22.6</v>
      </c>
      <c r="AI19" s="3">
        <v>1.1000000000000001</v>
      </c>
      <c r="AJ19" s="3">
        <v>3.9</v>
      </c>
      <c r="AK19" s="3">
        <v>0</v>
      </c>
      <c r="AL19" s="3">
        <v>0</v>
      </c>
      <c r="AM19" s="3">
        <v>63.3</v>
      </c>
      <c r="AN19" s="3">
        <v>77.5</v>
      </c>
      <c r="AO19" s="3">
        <v>13032.8</v>
      </c>
      <c r="AQ19" s="21">
        <f>39.543*SUMPRODUCT(M19:AA19,'Non modifiable'!$A$3:$O$3)</f>
        <v>283.55099009999998</v>
      </c>
      <c r="AR19" s="20">
        <f t="shared" si="0"/>
        <v>16.100000000000001</v>
      </c>
      <c r="AS19" s="20">
        <f t="shared" si="1"/>
        <v>61.5</v>
      </c>
      <c r="AT19" s="20">
        <f t="shared" si="2"/>
        <v>4.3699999999999992</v>
      </c>
      <c r="AU19" s="20">
        <f t="shared" si="3"/>
        <v>77.510000000000005</v>
      </c>
      <c r="AV19" s="20">
        <f t="shared" si="4"/>
        <v>51.98</v>
      </c>
      <c r="AW19" s="21">
        <f t="shared" si="5"/>
        <v>2.5299999999999998</v>
      </c>
      <c r="AX19" s="21">
        <f t="shared" si="6"/>
        <v>8.9699999999999989</v>
      </c>
      <c r="AY19" s="21">
        <f t="shared" si="11"/>
        <v>8.0500000000000007</v>
      </c>
      <c r="AZ19" s="21">
        <f t="shared" si="12"/>
        <v>61.5</v>
      </c>
      <c r="BA19" s="21">
        <f t="shared" si="13"/>
        <v>4.3699999999999992</v>
      </c>
      <c r="BB19" s="21">
        <f t="shared" si="7"/>
        <v>77.510000000000005</v>
      </c>
      <c r="BC19" s="21">
        <f t="shared" si="8"/>
        <v>51.98</v>
      </c>
      <c r="BD19" s="21">
        <f t="shared" si="9"/>
        <v>2.5299999999999998</v>
      </c>
      <c r="BE19" s="21">
        <f t="shared" si="10"/>
        <v>8.9699999999999989</v>
      </c>
      <c r="BF19" s="21">
        <f>39.543*SUMPRODUCT(M19:P19,'Non modifiable'!$A$3:$D$3)</f>
        <v>70.030653000000001</v>
      </c>
      <c r="BG19" s="21">
        <f>39.543*SUMPRODUCT(Q19:S19,'Non modifiable'!$E$3:$G$3)</f>
        <v>53.501678999999996</v>
      </c>
      <c r="BH19" s="21">
        <f>39.543*SUMPRODUCT(T19:W19,'Non modifiable'!$H$3:$K$3)</f>
        <v>4.8835604999999997</v>
      </c>
      <c r="BI19" s="21">
        <f>39.543*'Non modifiable'!$L$3*X19</f>
        <v>85.286342400000009</v>
      </c>
      <c r="BJ19" s="21">
        <f>39.543*'Non modifiable'!$M$3*Y19</f>
        <v>57.194995200000008</v>
      </c>
      <c r="BK19" s="21">
        <f>39.543*'Non modifiable'!$N$3*Z19</f>
        <v>2.7838272000000002</v>
      </c>
      <c r="BL19" s="21">
        <f>39.543*'Non modifiable'!$O$3*AA19</f>
        <v>9.8699328000000008</v>
      </c>
    </row>
    <row r="20" spans="2:64">
      <c r="B20" s="26"/>
      <c r="C20" s="3">
        <v>42829</v>
      </c>
      <c r="D20" s="3" t="s">
        <v>90</v>
      </c>
      <c r="E20" s="3" t="s">
        <v>91</v>
      </c>
      <c r="F20" s="3" t="s">
        <v>292</v>
      </c>
      <c r="G20" s="3">
        <v>31.6</v>
      </c>
      <c r="H20" s="3">
        <v>76.900000000000006</v>
      </c>
      <c r="I20" s="3">
        <v>132.69999999999999</v>
      </c>
      <c r="J20" s="3">
        <v>241.2</v>
      </c>
      <c r="K20" s="3">
        <v>202.7</v>
      </c>
      <c r="L20" s="3">
        <v>195.9</v>
      </c>
      <c r="M20" s="3">
        <v>0</v>
      </c>
      <c r="N20" s="3">
        <v>0</v>
      </c>
      <c r="O20" s="3">
        <v>13.5</v>
      </c>
      <c r="P20" s="3">
        <v>0</v>
      </c>
      <c r="Q20" s="3">
        <v>0</v>
      </c>
      <c r="R20" s="3">
        <v>44.9</v>
      </c>
      <c r="S20" s="3">
        <v>0</v>
      </c>
      <c r="T20" s="3">
        <v>0</v>
      </c>
      <c r="U20" s="3">
        <v>0</v>
      </c>
      <c r="V20" s="3">
        <v>0</v>
      </c>
      <c r="W20" s="3">
        <v>1.9</v>
      </c>
      <c r="X20" s="3">
        <v>33.700000000000003</v>
      </c>
      <c r="Y20" s="3">
        <v>22.1</v>
      </c>
      <c r="Z20" s="3">
        <v>1</v>
      </c>
      <c r="AA20" s="3">
        <v>3.9</v>
      </c>
      <c r="AB20" s="3">
        <v>0</v>
      </c>
      <c r="AC20" s="3">
        <v>0</v>
      </c>
      <c r="AD20" s="3">
        <v>13.5</v>
      </c>
      <c r="AE20" s="3">
        <v>44.9</v>
      </c>
      <c r="AF20" s="3">
        <v>1.9</v>
      </c>
      <c r="AG20" s="3">
        <v>33.700000000000003</v>
      </c>
      <c r="AH20" s="3">
        <v>22.1</v>
      </c>
      <c r="AI20" s="3">
        <v>1</v>
      </c>
      <c r="AJ20" s="3">
        <v>3.9</v>
      </c>
      <c r="AK20" s="3">
        <v>0</v>
      </c>
      <c r="AL20" s="3">
        <v>0</v>
      </c>
      <c r="AM20" s="3">
        <v>62.7</v>
      </c>
      <c r="AN20" s="3">
        <v>58.5</v>
      </c>
      <c r="AO20" s="3">
        <v>9549.5</v>
      </c>
      <c r="AQ20" s="21">
        <f>39.543*SUMPRODUCT(M20:AA20,'Non modifiable'!$A$3:$O$3)</f>
        <v>256.28213729999999</v>
      </c>
      <c r="AR20" s="20">
        <f t="shared" si="0"/>
        <v>13.5</v>
      </c>
      <c r="AS20" s="20">
        <f t="shared" si="1"/>
        <v>44.9</v>
      </c>
      <c r="AT20" s="20">
        <f t="shared" si="2"/>
        <v>4.3699999999999992</v>
      </c>
      <c r="AU20" s="20">
        <f t="shared" si="3"/>
        <v>77.510000000000005</v>
      </c>
      <c r="AV20" s="20">
        <f t="shared" si="4"/>
        <v>50.83</v>
      </c>
      <c r="AW20" s="21">
        <f t="shared" si="5"/>
        <v>2.2999999999999998</v>
      </c>
      <c r="AX20" s="21">
        <f t="shared" si="6"/>
        <v>8.9699999999999989</v>
      </c>
      <c r="AY20" s="21">
        <f t="shared" si="11"/>
        <v>6.75</v>
      </c>
      <c r="AZ20" s="21">
        <f t="shared" si="12"/>
        <v>44.9</v>
      </c>
      <c r="BA20" s="21">
        <f t="shared" si="13"/>
        <v>4.3699999999999992</v>
      </c>
      <c r="BB20" s="21">
        <f t="shared" si="7"/>
        <v>77.510000000000005</v>
      </c>
      <c r="BC20" s="21">
        <f t="shared" si="8"/>
        <v>50.83</v>
      </c>
      <c r="BD20" s="21">
        <f t="shared" si="9"/>
        <v>2.2999999999999998</v>
      </c>
      <c r="BE20" s="21">
        <f t="shared" si="10"/>
        <v>8.9699999999999989</v>
      </c>
      <c r="BF20" s="21">
        <f>39.543*SUMPRODUCT(M20:P20,'Non modifiable'!$A$3:$D$3)</f>
        <v>58.721355000000003</v>
      </c>
      <c r="BG20" s="21">
        <f>39.543*SUMPRODUCT(Q20:S20,'Non modifiable'!$E$3:$G$3)</f>
        <v>39.060575399999998</v>
      </c>
      <c r="BH20" s="21">
        <f>39.543*SUMPRODUCT(T20:W20,'Non modifiable'!$H$3:$K$3)</f>
        <v>4.8835604999999997</v>
      </c>
      <c r="BI20" s="21">
        <f>39.543*'Non modifiable'!$L$3*X20</f>
        <v>85.286342400000009</v>
      </c>
      <c r="BJ20" s="21">
        <f>39.543*'Non modifiable'!$M$3*Y20</f>
        <v>55.929619200000005</v>
      </c>
      <c r="BK20" s="21">
        <f>39.543*'Non modifiable'!$N$3*Z20</f>
        <v>2.5307520000000001</v>
      </c>
      <c r="BL20" s="21">
        <f>39.543*'Non modifiable'!$O$3*AA20</f>
        <v>9.8699328000000008</v>
      </c>
    </row>
    <row r="21" spans="2:64">
      <c r="B21" s="26"/>
      <c r="C21" s="3">
        <v>42829</v>
      </c>
      <c r="D21" s="3" t="s">
        <v>90</v>
      </c>
      <c r="E21" s="3" t="s">
        <v>91</v>
      </c>
      <c r="F21" s="3" t="s">
        <v>293</v>
      </c>
      <c r="G21" s="3">
        <v>42.7</v>
      </c>
      <c r="H21" s="3">
        <v>68.400000000000006</v>
      </c>
      <c r="I21" s="3">
        <v>133.30000000000001</v>
      </c>
      <c r="J21" s="3">
        <v>244.4</v>
      </c>
      <c r="K21" s="3">
        <v>199.3</v>
      </c>
      <c r="L21" s="3">
        <v>189.7</v>
      </c>
      <c r="M21" s="3">
        <v>0</v>
      </c>
      <c r="N21" s="3">
        <v>0</v>
      </c>
      <c r="O21" s="3">
        <v>19.2</v>
      </c>
      <c r="P21" s="3">
        <v>0</v>
      </c>
      <c r="Q21" s="3">
        <v>0</v>
      </c>
      <c r="R21" s="3">
        <v>31.7</v>
      </c>
      <c r="S21" s="3">
        <v>0</v>
      </c>
      <c r="T21" s="3">
        <v>0</v>
      </c>
      <c r="U21" s="3">
        <v>0</v>
      </c>
      <c r="V21" s="3">
        <v>0</v>
      </c>
      <c r="W21" s="3">
        <v>2</v>
      </c>
      <c r="X21" s="3">
        <v>34.1</v>
      </c>
      <c r="Y21" s="3">
        <v>23.6</v>
      </c>
      <c r="Z21" s="3">
        <v>0.9</v>
      </c>
      <c r="AA21" s="3">
        <v>3.9</v>
      </c>
      <c r="AB21" s="3">
        <v>0</v>
      </c>
      <c r="AC21" s="3">
        <v>0</v>
      </c>
      <c r="AD21" s="3">
        <v>19.2</v>
      </c>
      <c r="AE21" s="3">
        <v>31.7</v>
      </c>
      <c r="AF21" s="3">
        <v>2</v>
      </c>
      <c r="AG21" s="3">
        <v>34.1</v>
      </c>
      <c r="AH21" s="3">
        <v>23.6</v>
      </c>
      <c r="AI21" s="3">
        <v>0.9</v>
      </c>
      <c r="AJ21" s="3">
        <v>3.9</v>
      </c>
      <c r="AK21" s="3">
        <v>0</v>
      </c>
      <c r="AL21" s="3">
        <v>0</v>
      </c>
      <c r="AM21" s="3">
        <v>64.5</v>
      </c>
      <c r="AN21" s="3">
        <v>50.9</v>
      </c>
      <c r="AO21" s="3">
        <v>696.1</v>
      </c>
      <c r="AQ21" s="21">
        <f>39.543*SUMPRODUCT(M21:AA21,'Non modifiable'!$A$3:$O$3)</f>
        <v>274.40469420000005</v>
      </c>
      <c r="AR21" s="20">
        <f t="shared" si="0"/>
        <v>19.2</v>
      </c>
      <c r="AS21" s="20">
        <f t="shared" si="1"/>
        <v>31.7</v>
      </c>
      <c r="AT21" s="20">
        <f t="shared" si="2"/>
        <v>4.5999999999999996</v>
      </c>
      <c r="AU21" s="20">
        <f t="shared" si="3"/>
        <v>78.429999999999993</v>
      </c>
      <c r="AV21" s="20">
        <f t="shared" si="4"/>
        <v>54.28</v>
      </c>
      <c r="AW21" s="21">
        <f t="shared" si="5"/>
        <v>2.0699999999999998</v>
      </c>
      <c r="AX21" s="21">
        <f t="shared" si="6"/>
        <v>8.9699999999999989</v>
      </c>
      <c r="AY21" s="21">
        <f t="shared" si="11"/>
        <v>9.6</v>
      </c>
      <c r="AZ21" s="21">
        <f t="shared" si="12"/>
        <v>31.7</v>
      </c>
      <c r="BA21" s="21">
        <f t="shared" si="13"/>
        <v>4.5999999999999996</v>
      </c>
      <c r="BB21" s="21">
        <f t="shared" si="7"/>
        <v>78.429999999999993</v>
      </c>
      <c r="BC21" s="21">
        <f t="shared" si="8"/>
        <v>54.28</v>
      </c>
      <c r="BD21" s="21">
        <f t="shared" si="9"/>
        <v>2.0699999999999998</v>
      </c>
      <c r="BE21" s="21">
        <f t="shared" si="10"/>
        <v>8.9699999999999989</v>
      </c>
      <c r="BF21" s="21">
        <f>39.543*SUMPRODUCT(M21:P21,'Non modifiable'!$A$3:$D$3)</f>
        <v>83.514815999999996</v>
      </c>
      <c r="BG21" s="21">
        <f>39.543*SUMPRODUCT(Q21:S21,'Non modifiable'!$E$3:$G$3)</f>
        <v>27.577288199999995</v>
      </c>
      <c r="BH21" s="21">
        <f>39.543*SUMPRODUCT(T21:W21,'Non modifiable'!$H$3:$K$3)</f>
        <v>5.1405900000000004</v>
      </c>
      <c r="BI21" s="21">
        <f>39.543*'Non modifiable'!$L$3*X21</f>
        <v>86.298643200000001</v>
      </c>
      <c r="BJ21" s="21">
        <f>39.543*'Non modifiable'!$M$3*Y21</f>
        <v>59.725747200000008</v>
      </c>
      <c r="BK21" s="21">
        <f>39.543*'Non modifiable'!$N$3*Z21</f>
        <v>2.2776768000000001</v>
      </c>
      <c r="BL21" s="21">
        <f>39.543*'Non modifiable'!$O$3*AA21</f>
        <v>9.8699328000000008</v>
      </c>
    </row>
    <row r="22" spans="2:64">
      <c r="B22" s="26"/>
      <c r="C22" s="3">
        <v>42829</v>
      </c>
      <c r="D22" s="3" t="s">
        <v>90</v>
      </c>
      <c r="E22" s="3" t="s">
        <v>91</v>
      </c>
      <c r="F22" s="3" t="s">
        <v>294</v>
      </c>
      <c r="G22" s="3">
        <v>28.7</v>
      </c>
      <c r="H22" s="3">
        <v>72</v>
      </c>
      <c r="I22" s="3">
        <v>134.19999999999999</v>
      </c>
      <c r="J22" s="3">
        <v>234.8</v>
      </c>
      <c r="K22" s="3">
        <v>199.8</v>
      </c>
      <c r="L22" s="3">
        <v>194</v>
      </c>
      <c r="M22" s="3">
        <v>0</v>
      </c>
      <c r="N22" s="3">
        <v>0</v>
      </c>
      <c r="O22" s="3">
        <v>11.5</v>
      </c>
      <c r="P22" s="3">
        <v>0</v>
      </c>
      <c r="Q22" s="3">
        <v>0</v>
      </c>
      <c r="R22" s="3">
        <v>42.2</v>
      </c>
      <c r="S22" s="3">
        <v>0</v>
      </c>
      <c r="T22" s="3">
        <v>0</v>
      </c>
      <c r="U22" s="3">
        <v>0</v>
      </c>
      <c r="V22" s="3">
        <v>0</v>
      </c>
      <c r="W22" s="3">
        <v>1.9</v>
      </c>
      <c r="X22" s="3">
        <v>34.6</v>
      </c>
      <c r="Y22" s="3">
        <v>22</v>
      </c>
      <c r="Z22" s="3">
        <v>1</v>
      </c>
      <c r="AA22" s="3">
        <v>3.9</v>
      </c>
      <c r="AB22" s="3">
        <v>0</v>
      </c>
      <c r="AC22" s="3">
        <v>0</v>
      </c>
      <c r="AD22" s="3">
        <v>11.5</v>
      </c>
      <c r="AE22" s="3">
        <v>42.2</v>
      </c>
      <c r="AF22" s="3">
        <v>1.9</v>
      </c>
      <c r="AG22" s="3">
        <v>34.6</v>
      </c>
      <c r="AH22" s="3">
        <v>22</v>
      </c>
      <c r="AI22" s="3">
        <v>1</v>
      </c>
      <c r="AJ22" s="3">
        <v>3.9</v>
      </c>
      <c r="AK22" s="3">
        <v>0</v>
      </c>
      <c r="AL22" s="3">
        <v>0</v>
      </c>
      <c r="AM22" s="3">
        <v>63.5</v>
      </c>
      <c r="AN22" s="3">
        <v>53.7</v>
      </c>
      <c r="AO22" s="3">
        <v>9757.6</v>
      </c>
      <c r="AQ22" s="21">
        <f>39.543*SUMPRODUCT(M22:AA22,'Non modifiable'!$A$3:$O$3)</f>
        <v>247.25842469999998</v>
      </c>
      <c r="AR22" s="20">
        <f t="shared" si="0"/>
        <v>11.5</v>
      </c>
      <c r="AS22" s="20">
        <f t="shared" si="1"/>
        <v>42.2</v>
      </c>
      <c r="AT22" s="20">
        <f t="shared" si="2"/>
        <v>4.3699999999999992</v>
      </c>
      <c r="AU22" s="20">
        <f t="shared" si="3"/>
        <v>79.58</v>
      </c>
      <c r="AV22" s="20">
        <f t="shared" si="4"/>
        <v>50.599999999999994</v>
      </c>
      <c r="AW22" s="21">
        <f t="shared" si="5"/>
        <v>2.2999999999999998</v>
      </c>
      <c r="AX22" s="21">
        <f t="shared" si="6"/>
        <v>8.9699999999999989</v>
      </c>
      <c r="AY22" s="21">
        <f t="shared" si="11"/>
        <v>5.75</v>
      </c>
      <c r="AZ22" s="21">
        <f t="shared" si="12"/>
        <v>42.2</v>
      </c>
      <c r="BA22" s="21">
        <f t="shared" si="13"/>
        <v>4.3699999999999992</v>
      </c>
      <c r="BB22" s="21">
        <f t="shared" si="7"/>
        <v>79.58</v>
      </c>
      <c r="BC22" s="21">
        <f t="shared" si="8"/>
        <v>50.599999999999994</v>
      </c>
      <c r="BD22" s="21">
        <f t="shared" si="9"/>
        <v>2.2999999999999998</v>
      </c>
      <c r="BE22" s="21">
        <f t="shared" si="10"/>
        <v>8.9699999999999989</v>
      </c>
      <c r="BF22" s="21">
        <f>39.543*SUMPRODUCT(M22:P22,'Non modifiable'!$A$3:$D$3)</f>
        <v>50.021894999999994</v>
      </c>
      <c r="BG22" s="21">
        <f>39.543*SUMPRODUCT(Q22:S22,'Non modifiable'!$E$3:$G$3)</f>
        <v>36.711721199999999</v>
      </c>
      <c r="BH22" s="21">
        <f>39.543*SUMPRODUCT(T22:W22,'Non modifiable'!$H$3:$K$3)</f>
        <v>4.8835604999999997</v>
      </c>
      <c r="BI22" s="21">
        <f>39.543*'Non modifiable'!$L$3*X22</f>
        <v>87.564019200000004</v>
      </c>
      <c r="BJ22" s="21">
        <f>39.543*'Non modifiable'!$M$3*Y22</f>
        <v>55.676544</v>
      </c>
      <c r="BK22" s="21">
        <f>39.543*'Non modifiable'!$N$3*Z22</f>
        <v>2.5307520000000001</v>
      </c>
      <c r="BL22" s="21">
        <f>39.543*'Non modifiable'!$O$3*AA22</f>
        <v>9.8699328000000008</v>
      </c>
    </row>
    <row r="23" spans="2:64">
      <c r="B23" s="26"/>
      <c r="C23" s="3">
        <v>42829</v>
      </c>
      <c r="D23" s="3" t="s">
        <v>90</v>
      </c>
      <c r="E23" s="3" t="s">
        <v>91</v>
      </c>
      <c r="F23" s="3" t="s">
        <v>295</v>
      </c>
      <c r="G23" s="3">
        <v>31.6</v>
      </c>
      <c r="H23" s="3">
        <v>76.900000000000006</v>
      </c>
      <c r="I23" s="3">
        <v>132.69999999999999</v>
      </c>
      <c r="J23" s="3">
        <v>241.2</v>
      </c>
      <c r="K23" s="3">
        <v>240.8</v>
      </c>
      <c r="L23" s="3">
        <v>240.8</v>
      </c>
      <c r="M23" s="3">
        <v>0</v>
      </c>
      <c r="N23" s="3">
        <v>0</v>
      </c>
      <c r="O23" s="3">
        <v>0</v>
      </c>
      <c r="P23" s="3">
        <v>4.4000000000000004</v>
      </c>
      <c r="Q23" s="3">
        <v>0</v>
      </c>
      <c r="R23" s="3">
        <v>0</v>
      </c>
      <c r="S23" s="3">
        <v>9.6999999999999993</v>
      </c>
      <c r="T23" s="3">
        <v>0</v>
      </c>
      <c r="U23" s="3">
        <v>0</v>
      </c>
      <c r="V23" s="3">
        <v>0</v>
      </c>
      <c r="W23" s="3">
        <v>2</v>
      </c>
      <c r="X23" s="3">
        <v>33.700000000000003</v>
      </c>
      <c r="Y23" s="3">
        <v>51</v>
      </c>
      <c r="Z23" s="3">
        <v>0</v>
      </c>
      <c r="AA23" s="3">
        <v>3.9</v>
      </c>
      <c r="AB23" s="3">
        <v>0</v>
      </c>
      <c r="AC23" s="3">
        <v>0</v>
      </c>
      <c r="AD23" s="3">
        <v>4.4000000000000004</v>
      </c>
      <c r="AE23" s="3">
        <v>9.6999999999999993</v>
      </c>
      <c r="AF23" s="3">
        <v>2</v>
      </c>
      <c r="AG23" s="3">
        <v>33.700000000000003</v>
      </c>
      <c r="AH23" s="3">
        <v>51</v>
      </c>
      <c r="AI23" s="3">
        <v>0</v>
      </c>
      <c r="AJ23" s="3">
        <v>3.9</v>
      </c>
      <c r="AK23" s="3">
        <v>0</v>
      </c>
      <c r="AL23" s="3">
        <v>0</v>
      </c>
      <c r="AM23" s="3">
        <v>104.7</v>
      </c>
      <c r="AN23" s="3">
        <v>0</v>
      </c>
      <c r="AO23" s="3">
        <v>5948.9</v>
      </c>
      <c r="AQ23" s="21">
        <f>39.543*SUMPRODUCT(M23:AA23,'Non modifiable'!$A$3:$O$3)</f>
        <v>267.65865840000004</v>
      </c>
      <c r="AR23" s="20">
        <f t="shared" si="0"/>
        <v>10.119999999999999</v>
      </c>
      <c r="AS23" s="20">
        <f t="shared" si="1"/>
        <v>22.309999999999995</v>
      </c>
      <c r="AT23" s="20">
        <f t="shared" si="2"/>
        <v>4.5999999999999996</v>
      </c>
      <c r="AU23" s="20">
        <f t="shared" si="3"/>
        <v>77.510000000000005</v>
      </c>
      <c r="AV23" s="20">
        <f t="shared" si="4"/>
        <v>117.3</v>
      </c>
      <c r="AW23" s="21">
        <f t="shared" si="5"/>
        <v>0</v>
      </c>
      <c r="AX23" s="21">
        <f t="shared" si="6"/>
        <v>8.9699999999999989</v>
      </c>
      <c r="AY23" s="21">
        <f t="shared" si="11"/>
        <v>10.119999999999999</v>
      </c>
      <c r="AZ23" s="21">
        <f t="shared" si="12"/>
        <v>22.309999999999995</v>
      </c>
      <c r="BA23" s="21">
        <f t="shared" si="13"/>
        <v>4.5999999999999996</v>
      </c>
      <c r="BB23" s="21">
        <f t="shared" si="7"/>
        <v>77.510000000000005</v>
      </c>
      <c r="BC23" s="21">
        <f t="shared" si="8"/>
        <v>117.3</v>
      </c>
      <c r="BD23" s="21">
        <f t="shared" si="9"/>
        <v>0</v>
      </c>
      <c r="BE23" s="21">
        <f t="shared" si="10"/>
        <v>8.9699999999999989</v>
      </c>
      <c r="BF23" s="21">
        <f>39.543*SUMPRODUCT(M23:P23,'Non modifiable'!$A$3:$D$3)</f>
        <v>13.745146800000001</v>
      </c>
      <c r="BG23" s="21">
        <f>39.543*SUMPRODUCT(Q23:S23,'Non modifiable'!$E$3:$G$3)</f>
        <v>24.5482944</v>
      </c>
      <c r="BH23" s="21">
        <f>39.543*SUMPRODUCT(T23:W23,'Non modifiable'!$H$3:$K$3)</f>
        <v>5.1405900000000004</v>
      </c>
      <c r="BI23" s="21">
        <f>39.543*'Non modifiable'!$L$3*X23</f>
        <v>85.286342400000009</v>
      </c>
      <c r="BJ23" s="21">
        <f>39.543*'Non modifiable'!$M$3*Y23</f>
        <v>129.068352</v>
      </c>
      <c r="BK23" s="21">
        <f>39.543*'Non modifiable'!$N$3*Z23</f>
        <v>0</v>
      </c>
      <c r="BL23" s="21">
        <f>39.543*'Non modifiable'!$O$3*AA23</f>
        <v>9.8699328000000008</v>
      </c>
    </row>
    <row r="24" spans="2:64">
      <c r="B24" s="26"/>
      <c r="C24" s="3">
        <v>42829</v>
      </c>
      <c r="D24" s="3" t="s">
        <v>90</v>
      </c>
      <c r="E24" s="3" t="s">
        <v>91</v>
      </c>
      <c r="F24" s="3" t="s">
        <v>296</v>
      </c>
      <c r="G24" s="3">
        <v>31.6</v>
      </c>
      <c r="H24" s="3">
        <v>76.900000000000006</v>
      </c>
      <c r="I24" s="3">
        <v>132.69999999999999</v>
      </c>
      <c r="J24" s="3">
        <v>241.2</v>
      </c>
      <c r="K24" s="3">
        <v>203.9</v>
      </c>
      <c r="L24" s="3">
        <v>189.6</v>
      </c>
      <c r="M24" s="3">
        <v>0</v>
      </c>
      <c r="N24" s="3">
        <v>14.2</v>
      </c>
      <c r="O24" s="3">
        <v>0</v>
      </c>
      <c r="P24" s="3">
        <v>0.2</v>
      </c>
      <c r="Q24" s="3">
        <v>0</v>
      </c>
      <c r="R24" s="3">
        <v>44.9</v>
      </c>
      <c r="S24" s="3">
        <v>0</v>
      </c>
      <c r="T24" s="3">
        <v>0</v>
      </c>
      <c r="U24" s="3">
        <v>0</v>
      </c>
      <c r="V24" s="3">
        <v>0</v>
      </c>
      <c r="W24" s="3">
        <v>1.9</v>
      </c>
      <c r="X24" s="3">
        <v>33.700000000000003</v>
      </c>
      <c r="Y24" s="3">
        <v>22.1</v>
      </c>
      <c r="Z24" s="3">
        <v>1</v>
      </c>
      <c r="AA24" s="3">
        <v>3.9</v>
      </c>
      <c r="AB24" s="3">
        <v>0</v>
      </c>
      <c r="AC24" s="3">
        <v>0</v>
      </c>
      <c r="AD24" s="3">
        <v>14.5</v>
      </c>
      <c r="AE24" s="3">
        <v>44.9</v>
      </c>
      <c r="AF24" s="3">
        <v>1.9</v>
      </c>
      <c r="AG24" s="3">
        <v>33.700000000000003</v>
      </c>
      <c r="AH24" s="3">
        <v>22.1</v>
      </c>
      <c r="AI24" s="3">
        <v>1</v>
      </c>
      <c r="AJ24" s="3">
        <v>3.9</v>
      </c>
      <c r="AK24" s="3">
        <v>0</v>
      </c>
      <c r="AL24" s="3">
        <v>14.2</v>
      </c>
      <c r="AM24" s="3">
        <v>62.9</v>
      </c>
      <c r="AN24" s="3">
        <v>44.9</v>
      </c>
      <c r="AO24" s="3">
        <v>9549.5</v>
      </c>
      <c r="AQ24" s="21">
        <f>39.543*SUMPRODUCT(M24:AA24,'Non modifiable'!$A$3:$O$3)</f>
        <v>215.03087969999999</v>
      </c>
      <c r="AR24" s="20">
        <f t="shared" si="0"/>
        <v>14.66</v>
      </c>
      <c r="AS24" s="20">
        <f t="shared" si="1"/>
        <v>44.9</v>
      </c>
      <c r="AT24" s="20">
        <f t="shared" si="2"/>
        <v>4.3699999999999992</v>
      </c>
      <c r="AU24" s="20">
        <f t="shared" si="3"/>
        <v>77.510000000000005</v>
      </c>
      <c r="AV24" s="20">
        <f t="shared" si="4"/>
        <v>50.83</v>
      </c>
      <c r="AW24" s="21">
        <f t="shared" si="5"/>
        <v>2.2999999999999998</v>
      </c>
      <c r="AX24" s="21">
        <f t="shared" si="6"/>
        <v>8.9699999999999989</v>
      </c>
      <c r="AY24" s="21">
        <f t="shared" si="11"/>
        <v>0.45999999999999996</v>
      </c>
      <c r="AZ24" s="21">
        <f t="shared" si="12"/>
        <v>44.9</v>
      </c>
      <c r="BA24" s="21">
        <f t="shared" si="13"/>
        <v>4.3699999999999992</v>
      </c>
      <c r="BB24" s="21">
        <f t="shared" si="7"/>
        <v>77.510000000000005</v>
      </c>
      <c r="BC24" s="21">
        <f t="shared" si="8"/>
        <v>50.83</v>
      </c>
      <c r="BD24" s="21">
        <f t="shared" si="9"/>
        <v>2.2999999999999998</v>
      </c>
      <c r="BE24" s="21">
        <f t="shared" si="10"/>
        <v>8.9699999999999989</v>
      </c>
      <c r="BF24" s="21">
        <f>39.543*SUMPRODUCT(M24:P24,'Non modifiable'!$A$3:$D$3)</f>
        <v>17.4700974</v>
      </c>
      <c r="BG24" s="21">
        <f>39.543*SUMPRODUCT(Q24:S24,'Non modifiable'!$E$3:$G$3)</f>
        <v>39.060575399999998</v>
      </c>
      <c r="BH24" s="21">
        <f>39.543*SUMPRODUCT(T24:W24,'Non modifiable'!$H$3:$K$3)</f>
        <v>4.8835604999999997</v>
      </c>
      <c r="BI24" s="21">
        <f>39.543*'Non modifiable'!$L$3*X24</f>
        <v>85.286342400000009</v>
      </c>
      <c r="BJ24" s="21">
        <f>39.543*'Non modifiable'!$M$3*Y24</f>
        <v>55.929619200000005</v>
      </c>
      <c r="BK24" s="21">
        <f>39.543*'Non modifiable'!$N$3*Z24</f>
        <v>2.5307520000000001</v>
      </c>
      <c r="BL24" s="21">
        <f>39.543*'Non modifiable'!$O$3*AA24</f>
        <v>9.8699328000000008</v>
      </c>
    </row>
    <row r="25" spans="2:64">
      <c r="B25" s="26"/>
      <c r="C25" s="3">
        <v>42829</v>
      </c>
      <c r="D25" s="3" t="s">
        <v>90</v>
      </c>
      <c r="E25" s="3" t="s">
        <v>91</v>
      </c>
      <c r="F25" s="3" t="s">
        <v>297</v>
      </c>
      <c r="G25" s="3">
        <v>31.6</v>
      </c>
      <c r="H25" s="3">
        <v>76.900000000000006</v>
      </c>
      <c r="I25" s="3">
        <v>132.69999999999999</v>
      </c>
      <c r="J25" s="3">
        <v>241.2</v>
      </c>
      <c r="K25" s="3">
        <v>199.3</v>
      </c>
      <c r="L25" s="3">
        <v>199.3</v>
      </c>
      <c r="M25" s="3">
        <v>0</v>
      </c>
      <c r="N25" s="3">
        <v>0</v>
      </c>
      <c r="O25" s="3">
        <v>0</v>
      </c>
      <c r="P25" s="3">
        <v>8</v>
      </c>
      <c r="Q25" s="3">
        <v>0</v>
      </c>
      <c r="R25" s="3">
        <v>0</v>
      </c>
      <c r="S25" s="3">
        <v>16</v>
      </c>
      <c r="T25" s="3">
        <v>0</v>
      </c>
      <c r="U25" s="3">
        <v>0</v>
      </c>
      <c r="V25" s="3">
        <v>0</v>
      </c>
      <c r="W25" s="3">
        <v>1.9</v>
      </c>
      <c r="X25" s="3">
        <v>33.700000000000003</v>
      </c>
      <c r="Y25" s="3">
        <v>22.1</v>
      </c>
      <c r="Z25" s="3">
        <v>1</v>
      </c>
      <c r="AA25" s="3">
        <v>3.9</v>
      </c>
      <c r="AB25" s="3">
        <v>0</v>
      </c>
      <c r="AC25" s="3">
        <v>0</v>
      </c>
      <c r="AD25" s="3">
        <v>8</v>
      </c>
      <c r="AE25" s="3">
        <v>16</v>
      </c>
      <c r="AF25" s="3">
        <v>1.9</v>
      </c>
      <c r="AG25" s="3">
        <v>33.700000000000003</v>
      </c>
      <c r="AH25" s="3">
        <v>22.1</v>
      </c>
      <c r="AI25" s="3">
        <v>1</v>
      </c>
      <c r="AJ25" s="3">
        <v>3.9</v>
      </c>
      <c r="AK25" s="3">
        <v>0</v>
      </c>
      <c r="AL25" s="3">
        <v>0</v>
      </c>
      <c r="AM25" s="3">
        <v>86.7</v>
      </c>
      <c r="AN25" s="3">
        <v>0</v>
      </c>
      <c r="AO25" s="3">
        <v>9549.5</v>
      </c>
      <c r="AQ25" s="21">
        <f>39.543*SUMPRODUCT(M25:AA25,'Non modifiable'!$A$3:$O$3)</f>
        <v>223.98341489999999</v>
      </c>
      <c r="AR25" s="20">
        <f t="shared" si="0"/>
        <v>18.399999999999999</v>
      </c>
      <c r="AS25" s="20">
        <f t="shared" si="1"/>
        <v>36.799999999999997</v>
      </c>
      <c r="AT25" s="20">
        <f t="shared" si="2"/>
        <v>4.3699999999999992</v>
      </c>
      <c r="AU25" s="20">
        <f t="shared" si="3"/>
        <v>77.510000000000005</v>
      </c>
      <c r="AV25" s="20">
        <f t="shared" si="4"/>
        <v>50.83</v>
      </c>
      <c r="AW25" s="21">
        <f t="shared" si="5"/>
        <v>2.2999999999999998</v>
      </c>
      <c r="AX25" s="21">
        <f t="shared" si="6"/>
        <v>8.9699999999999989</v>
      </c>
      <c r="AY25" s="21">
        <f t="shared" si="11"/>
        <v>18.399999999999999</v>
      </c>
      <c r="AZ25" s="21">
        <f t="shared" si="12"/>
        <v>36.799999999999997</v>
      </c>
      <c r="BA25" s="21">
        <f t="shared" si="13"/>
        <v>4.3699999999999992</v>
      </c>
      <c r="BB25" s="21">
        <f t="shared" si="7"/>
        <v>77.510000000000005</v>
      </c>
      <c r="BC25" s="21">
        <f t="shared" si="8"/>
        <v>50.83</v>
      </c>
      <c r="BD25" s="21">
        <f t="shared" si="9"/>
        <v>2.2999999999999998</v>
      </c>
      <c r="BE25" s="21">
        <f t="shared" si="10"/>
        <v>8.9699999999999989</v>
      </c>
      <c r="BF25" s="21">
        <f>39.543*SUMPRODUCT(M25:P25,'Non modifiable'!$A$3:$D$3)</f>
        <v>24.991175999999999</v>
      </c>
      <c r="BG25" s="21">
        <f>39.543*SUMPRODUCT(Q25:S25,'Non modifiable'!$E$3:$G$3)</f>
        <v>40.492032000000002</v>
      </c>
      <c r="BH25" s="21">
        <f>39.543*SUMPRODUCT(T25:W25,'Non modifiable'!$H$3:$K$3)</f>
        <v>4.8835604999999997</v>
      </c>
      <c r="BI25" s="21">
        <f>39.543*'Non modifiable'!$L$3*X25</f>
        <v>85.286342400000009</v>
      </c>
      <c r="BJ25" s="21">
        <f>39.543*'Non modifiable'!$M$3*Y25</f>
        <v>55.929619200000005</v>
      </c>
      <c r="BK25" s="21">
        <f>39.543*'Non modifiable'!$N$3*Z25</f>
        <v>2.5307520000000001</v>
      </c>
      <c r="BL25" s="21">
        <f>39.543*'Non modifiable'!$O$3*AA25</f>
        <v>9.8699328000000008</v>
      </c>
    </row>
    <row r="26" spans="2:64">
      <c r="B26" s="26"/>
      <c r="C26" s="3">
        <v>42829</v>
      </c>
      <c r="D26" s="3" t="s">
        <v>90</v>
      </c>
      <c r="E26" s="3" t="s">
        <v>91</v>
      </c>
      <c r="F26" s="3" t="s">
        <v>298</v>
      </c>
      <c r="G26" s="3">
        <v>31.6</v>
      </c>
      <c r="H26" s="3">
        <v>76.900000000000006</v>
      </c>
      <c r="I26" s="3">
        <v>132.69999999999999</v>
      </c>
      <c r="J26" s="3">
        <v>241.2</v>
      </c>
      <c r="K26" s="3">
        <v>183.5</v>
      </c>
      <c r="L26" s="3">
        <v>183.5</v>
      </c>
      <c r="M26" s="3">
        <v>1.8</v>
      </c>
      <c r="N26" s="3">
        <v>0</v>
      </c>
      <c r="O26" s="3">
        <v>0</v>
      </c>
      <c r="P26" s="3">
        <v>5.9</v>
      </c>
      <c r="Q26" s="3">
        <v>0</v>
      </c>
      <c r="R26" s="3">
        <v>0</v>
      </c>
      <c r="S26" s="3">
        <v>10.5</v>
      </c>
      <c r="T26" s="3">
        <v>0</v>
      </c>
      <c r="U26" s="3">
        <v>0</v>
      </c>
      <c r="V26" s="3">
        <v>0</v>
      </c>
      <c r="W26" s="3">
        <v>1.9</v>
      </c>
      <c r="X26" s="3">
        <v>33.700000000000003</v>
      </c>
      <c r="Y26" s="3">
        <v>22.1</v>
      </c>
      <c r="Z26" s="3">
        <v>1</v>
      </c>
      <c r="AA26" s="3">
        <v>3.9</v>
      </c>
      <c r="AB26" s="3">
        <v>0</v>
      </c>
      <c r="AC26" s="3">
        <v>0</v>
      </c>
      <c r="AD26" s="3">
        <v>7.6</v>
      </c>
      <c r="AE26" s="3">
        <v>10.5</v>
      </c>
      <c r="AF26" s="3">
        <v>1.9</v>
      </c>
      <c r="AG26" s="3">
        <v>33.700000000000003</v>
      </c>
      <c r="AH26" s="3">
        <v>22.1</v>
      </c>
      <c r="AI26" s="3">
        <v>1</v>
      </c>
      <c r="AJ26" s="3">
        <v>3.9</v>
      </c>
      <c r="AK26" s="3">
        <v>1.8</v>
      </c>
      <c r="AL26" s="3">
        <v>0</v>
      </c>
      <c r="AM26" s="3">
        <v>79</v>
      </c>
      <c r="AN26" s="3">
        <v>0</v>
      </c>
      <c r="AO26" s="3">
        <v>9549.5</v>
      </c>
      <c r="AQ26" s="21">
        <f>39.543*SUMPRODUCT(M26:AA26,'Non modifiable'!$A$3:$O$3)</f>
        <v>219.66136500000002</v>
      </c>
      <c r="AR26" s="20">
        <f t="shared" si="0"/>
        <v>15.370000000000001</v>
      </c>
      <c r="AS26" s="20">
        <f t="shared" si="1"/>
        <v>24.15</v>
      </c>
      <c r="AT26" s="20">
        <f t="shared" si="2"/>
        <v>4.3699999999999992</v>
      </c>
      <c r="AU26" s="20">
        <f t="shared" si="3"/>
        <v>77.510000000000005</v>
      </c>
      <c r="AV26" s="20">
        <f t="shared" si="4"/>
        <v>50.83</v>
      </c>
      <c r="AW26" s="21">
        <f t="shared" si="5"/>
        <v>2.2999999999999998</v>
      </c>
      <c r="AX26" s="21">
        <f t="shared" si="6"/>
        <v>8.9699999999999989</v>
      </c>
      <c r="AY26" s="21">
        <f t="shared" si="11"/>
        <v>15.370000000000001</v>
      </c>
      <c r="AZ26" s="21">
        <f t="shared" si="12"/>
        <v>24.15</v>
      </c>
      <c r="BA26" s="21">
        <f t="shared" si="13"/>
        <v>4.3699999999999992</v>
      </c>
      <c r="BB26" s="21">
        <f t="shared" si="7"/>
        <v>77.510000000000005</v>
      </c>
      <c r="BC26" s="21">
        <f t="shared" si="8"/>
        <v>50.83</v>
      </c>
      <c r="BD26" s="21">
        <f t="shared" si="9"/>
        <v>2.2999999999999998</v>
      </c>
      <c r="BE26" s="21">
        <f t="shared" si="10"/>
        <v>8.9699999999999989</v>
      </c>
      <c r="BF26" s="21">
        <f>39.543*SUMPRODUCT(M26:P26,'Non modifiable'!$A$3:$D$3)</f>
        <v>34.588262100000001</v>
      </c>
      <c r="BG26" s="21">
        <f>39.543*SUMPRODUCT(Q26:S26,'Non modifiable'!$E$3:$G$3)</f>
        <v>26.572896</v>
      </c>
      <c r="BH26" s="21">
        <f>39.543*SUMPRODUCT(T26:W26,'Non modifiable'!$H$3:$K$3)</f>
        <v>4.8835604999999997</v>
      </c>
      <c r="BI26" s="21">
        <f>39.543*'Non modifiable'!$L$3*X26</f>
        <v>85.286342400000009</v>
      </c>
      <c r="BJ26" s="21">
        <f>39.543*'Non modifiable'!$M$3*Y26</f>
        <v>55.929619200000005</v>
      </c>
      <c r="BK26" s="21">
        <f>39.543*'Non modifiable'!$N$3*Z26</f>
        <v>2.5307520000000001</v>
      </c>
      <c r="BL26" s="21">
        <f>39.543*'Non modifiable'!$O$3*AA26</f>
        <v>9.8699328000000008</v>
      </c>
    </row>
    <row r="27" spans="2:64">
      <c r="B27" s="26"/>
      <c r="C27" s="3">
        <v>42829</v>
      </c>
      <c r="D27" s="3" t="s">
        <v>90</v>
      </c>
      <c r="E27" s="3" t="s">
        <v>91</v>
      </c>
      <c r="F27" s="3" t="s">
        <v>299</v>
      </c>
      <c r="G27" s="3">
        <v>31.6</v>
      </c>
      <c r="H27" s="3">
        <v>76.900000000000006</v>
      </c>
      <c r="I27" s="3">
        <v>132.69999999999999</v>
      </c>
      <c r="J27" s="3">
        <v>241.2</v>
      </c>
      <c r="K27" s="3">
        <v>219.4</v>
      </c>
      <c r="L27" s="3">
        <v>219.4</v>
      </c>
      <c r="M27" s="3">
        <v>0</v>
      </c>
      <c r="N27" s="3">
        <v>0</v>
      </c>
      <c r="O27" s="3">
        <v>0</v>
      </c>
      <c r="P27" s="3">
        <v>13.4</v>
      </c>
      <c r="Q27" s="3">
        <v>0</v>
      </c>
      <c r="R27" s="3">
        <v>44.9</v>
      </c>
      <c r="S27" s="3">
        <v>0</v>
      </c>
      <c r="T27" s="3">
        <v>0</v>
      </c>
      <c r="U27" s="3">
        <v>0</v>
      </c>
      <c r="V27" s="3">
        <v>0</v>
      </c>
      <c r="W27" s="3">
        <v>1.9</v>
      </c>
      <c r="X27" s="3">
        <v>33.700000000000003</v>
      </c>
      <c r="Y27" s="3">
        <v>22.1</v>
      </c>
      <c r="Z27" s="3">
        <v>0.8</v>
      </c>
      <c r="AA27" s="3">
        <v>3.9</v>
      </c>
      <c r="AB27" s="3">
        <v>0</v>
      </c>
      <c r="AC27" s="3">
        <v>0</v>
      </c>
      <c r="AD27" s="3">
        <v>13.4</v>
      </c>
      <c r="AE27" s="3">
        <v>44.9</v>
      </c>
      <c r="AF27" s="3">
        <v>1.9</v>
      </c>
      <c r="AG27" s="3">
        <v>33.700000000000003</v>
      </c>
      <c r="AH27" s="3">
        <v>22.1</v>
      </c>
      <c r="AI27" s="3">
        <v>0.8</v>
      </c>
      <c r="AJ27" s="3">
        <v>3.9</v>
      </c>
      <c r="AK27" s="3">
        <v>0</v>
      </c>
      <c r="AL27" s="3">
        <v>0</v>
      </c>
      <c r="AM27" s="3">
        <v>75.900000000000006</v>
      </c>
      <c r="AN27" s="3">
        <v>44.9</v>
      </c>
      <c r="AO27" s="3">
        <v>9549.5</v>
      </c>
      <c r="AQ27" s="21">
        <f>39.543*SUMPRODUCT(M27:AA27,'Non modifiable'!$A$3:$O$3)</f>
        <v>238.91485169999996</v>
      </c>
      <c r="AR27" s="20">
        <f t="shared" si="0"/>
        <v>30.819999999999997</v>
      </c>
      <c r="AS27" s="20">
        <f t="shared" si="1"/>
        <v>44.9</v>
      </c>
      <c r="AT27" s="20">
        <f t="shared" si="2"/>
        <v>4.3699999999999992</v>
      </c>
      <c r="AU27" s="20">
        <f t="shared" si="3"/>
        <v>77.510000000000005</v>
      </c>
      <c r="AV27" s="20">
        <f t="shared" si="4"/>
        <v>50.83</v>
      </c>
      <c r="AW27" s="21">
        <f t="shared" si="5"/>
        <v>1.8399999999999999</v>
      </c>
      <c r="AX27" s="21">
        <f t="shared" si="6"/>
        <v>8.9699999999999989</v>
      </c>
      <c r="AY27" s="21">
        <f t="shared" si="11"/>
        <v>30.819999999999997</v>
      </c>
      <c r="AZ27" s="21">
        <f t="shared" si="12"/>
        <v>44.9</v>
      </c>
      <c r="BA27" s="21">
        <f t="shared" si="13"/>
        <v>4.3699999999999992</v>
      </c>
      <c r="BB27" s="21">
        <f t="shared" si="7"/>
        <v>77.510000000000005</v>
      </c>
      <c r="BC27" s="21">
        <f t="shared" si="8"/>
        <v>50.83</v>
      </c>
      <c r="BD27" s="21">
        <f t="shared" si="9"/>
        <v>1.8399999999999999</v>
      </c>
      <c r="BE27" s="21">
        <f t="shared" si="10"/>
        <v>8.9699999999999989</v>
      </c>
      <c r="BF27" s="21">
        <f>39.543*SUMPRODUCT(M27:P27,'Non modifiable'!$A$3:$D$3)</f>
        <v>41.860219799999996</v>
      </c>
      <c r="BG27" s="21">
        <f>39.543*SUMPRODUCT(Q27:S27,'Non modifiable'!$E$3:$G$3)</f>
        <v>39.060575399999998</v>
      </c>
      <c r="BH27" s="21">
        <f>39.543*SUMPRODUCT(T27:W27,'Non modifiable'!$H$3:$K$3)</f>
        <v>4.8835604999999997</v>
      </c>
      <c r="BI27" s="21">
        <f>39.543*'Non modifiable'!$L$3*X27</f>
        <v>85.286342400000009</v>
      </c>
      <c r="BJ27" s="21">
        <f>39.543*'Non modifiable'!$M$3*Y27</f>
        <v>55.929619200000005</v>
      </c>
      <c r="BK27" s="21">
        <f>39.543*'Non modifiable'!$N$3*Z27</f>
        <v>2.0246016</v>
      </c>
      <c r="BL27" s="21">
        <f>39.543*'Non modifiable'!$O$3*AA27</f>
        <v>9.8699328000000008</v>
      </c>
    </row>
    <row r="28" spans="2:64">
      <c r="B28" s="26"/>
      <c r="C28" s="3">
        <v>42829</v>
      </c>
      <c r="D28" s="3" t="s">
        <v>90</v>
      </c>
      <c r="E28" s="3" t="s">
        <v>91</v>
      </c>
      <c r="F28" s="3" t="s">
        <v>300</v>
      </c>
      <c r="G28" s="3">
        <v>51.1</v>
      </c>
      <c r="H28" s="3">
        <v>95.3</v>
      </c>
      <c r="I28" s="3">
        <v>132.69999999999999</v>
      </c>
      <c r="J28" s="3">
        <v>279.10000000000002</v>
      </c>
      <c r="K28" s="3">
        <v>240</v>
      </c>
      <c r="L28" s="3">
        <v>229.5</v>
      </c>
      <c r="M28" s="3">
        <v>0</v>
      </c>
      <c r="N28" s="3">
        <v>0</v>
      </c>
      <c r="O28" s="3">
        <v>21</v>
      </c>
      <c r="P28" s="3">
        <v>0</v>
      </c>
      <c r="Q28" s="3">
        <v>0</v>
      </c>
      <c r="R28" s="3">
        <v>57.1</v>
      </c>
      <c r="S28" s="3">
        <v>0</v>
      </c>
      <c r="T28" s="3">
        <v>0</v>
      </c>
      <c r="U28" s="3">
        <v>0</v>
      </c>
      <c r="V28" s="3">
        <v>0</v>
      </c>
      <c r="W28" s="3">
        <v>2</v>
      </c>
      <c r="X28" s="3">
        <v>33.700000000000003</v>
      </c>
      <c r="Y28" s="3">
        <v>29.7</v>
      </c>
      <c r="Z28" s="3">
        <v>1.1000000000000001</v>
      </c>
      <c r="AA28" s="3">
        <v>3.9</v>
      </c>
      <c r="AB28" s="3">
        <v>0</v>
      </c>
      <c r="AC28" s="3">
        <v>0</v>
      </c>
      <c r="AD28" s="3">
        <v>21</v>
      </c>
      <c r="AE28" s="3">
        <v>57.1</v>
      </c>
      <c r="AF28" s="3">
        <v>2</v>
      </c>
      <c r="AG28" s="3">
        <v>33.700000000000003</v>
      </c>
      <c r="AH28" s="3">
        <v>29.7</v>
      </c>
      <c r="AI28" s="3">
        <v>1.1000000000000001</v>
      </c>
      <c r="AJ28" s="3">
        <v>3.9</v>
      </c>
      <c r="AK28" s="3">
        <v>0</v>
      </c>
      <c r="AL28" s="3">
        <v>0</v>
      </c>
      <c r="AM28" s="3">
        <v>70.400000000000006</v>
      </c>
      <c r="AN28" s="3">
        <v>78.099999999999994</v>
      </c>
      <c r="AO28" s="3">
        <v>9511.2000000000007</v>
      </c>
      <c r="AQ28" s="21">
        <f>39.543*SUMPRODUCT(M28:AA28,'Non modifiable'!$A$3:$O$3)</f>
        <v>319.26227340000003</v>
      </c>
      <c r="AR28" s="20">
        <f t="shared" si="0"/>
        <v>21</v>
      </c>
      <c r="AS28" s="20">
        <f t="shared" si="1"/>
        <v>57.1</v>
      </c>
      <c r="AT28" s="20">
        <f t="shared" si="2"/>
        <v>4.5999999999999996</v>
      </c>
      <c r="AU28" s="20">
        <f t="shared" si="3"/>
        <v>77.510000000000005</v>
      </c>
      <c r="AV28" s="20">
        <f t="shared" si="4"/>
        <v>68.309999999999988</v>
      </c>
      <c r="AW28" s="21">
        <f t="shared" si="5"/>
        <v>2.5299999999999998</v>
      </c>
      <c r="AX28" s="21">
        <f t="shared" si="6"/>
        <v>8.9699999999999989</v>
      </c>
      <c r="AY28" s="21">
        <f t="shared" si="11"/>
        <v>10.5</v>
      </c>
      <c r="AZ28" s="21">
        <f t="shared" si="12"/>
        <v>57.1</v>
      </c>
      <c r="BA28" s="21">
        <f t="shared" si="13"/>
        <v>4.5999999999999996</v>
      </c>
      <c r="BB28" s="21">
        <f t="shared" si="7"/>
        <v>77.510000000000005</v>
      </c>
      <c r="BC28" s="21">
        <f t="shared" si="8"/>
        <v>68.309999999999988</v>
      </c>
      <c r="BD28" s="21">
        <f t="shared" si="9"/>
        <v>2.5299999999999998</v>
      </c>
      <c r="BE28" s="21">
        <f t="shared" si="10"/>
        <v>8.9699999999999989</v>
      </c>
      <c r="BF28" s="21">
        <f>39.543*SUMPRODUCT(M28:P28,'Non modifiable'!$A$3:$D$3)</f>
        <v>91.344329999999999</v>
      </c>
      <c r="BG28" s="21">
        <f>39.543*SUMPRODUCT(Q28:S28,'Non modifiable'!$E$3:$G$3)</f>
        <v>49.673916599999998</v>
      </c>
      <c r="BH28" s="21">
        <f>39.543*SUMPRODUCT(T28:W28,'Non modifiable'!$H$3:$K$3)</f>
        <v>5.1405900000000004</v>
      </c>
      <c r="BI28" s="21">
        <f>39.543*'Non modifiable'!$L$3*X28</f>
        <v>85.286342400000009</v>
      </c>
      <c r="BJ28" s="21">
        <f>39.543*'Non modifiable'!$M$3*Y28</f>
        <v>75.163334399999997</v>
      </c>
      <c r="BK28" s="21">
        <f>39.543*'Non modifiable'!$N$3*Z28</f>
        <v>2.7838272000000002</v>
      </c>
      <c r="BL28" s="21">
        <f>39.543*'Non modifiable'!$O$3*AA28</f>
        <v>9.8699328000000008</v>
      </c>
    </row>
    <row r="29" spans="2:64">
      <c r="B29" s="26"/>
      <c r="C29" s="3">
        <v>42829</v>
      </c>
      <c r="D29" s="3" t="s">
        <v>90</v>
      </c>
      <c r="E29" s="3" t="s">
        <v>91</v>
      </c>
      <c r="F29" s="3" t="s">
        <v>301</v>
      </c>
      <c r="G29" s="3">
        <v>35.799999999999997</v>
      </c>
      <c r="H29" s="3">
        <v>105.1</v>
      </c>
      <c r="I29" s="3">
        <v>132.69999999999999</v>
      </c>
      <c r="J29" s="3">
        <v>273.60000000000002</v>
      </c>
      <c r="K29" s="3">
        <v>223.1</v>
      </c>
      <c r="L29" s="3">
        <v>215.1</v>
      </c>
      <c r="M29" s="3">
        <v>0</v>
      </c>
      <c r="N29" s="3">
        <v>0</v>
      </c>
      <c r="O29" s="3">
        <v>16.100000000000001</v>
      </c>
      <c r="P29" s="3">
        <v>0</v>
      </c>
      <c r="Q29" s="3">
        <v>0</v>
      </c>
      <c r="R29" s="3">
        <v>61.5</v>
      </c>
      <c r="S29" s="3">
        <v>0</v>
      </c>
      <c r="T29" s="3">
        <v>0</v>
      </c>
      <c r="U29" s="3">
        <v>0</v>
      </c>
      <c r="V29" s="3">
        <v>0</v>
      </c>
      <c r="W29" s="3">
        <v>1.9</v>
      </c>
      <c r="X29" s="3">
        <v>33.700000000000003</v>
      </c>
      <c r="Y29" s="3">
        <v>22.6</v>
      </c>
      <c r="Z29" s="3">
        <v>1.1000000000000001</v>
      </c>
      <c r="AA29" s="3">
        <v>3.9</v>
      </c>
      <c r="AB29" s="3">
        <v>0</v>
      </c>
      <c r="AC29" s="3">
        <v>0</v>
      </c>
      <c r="AD29" s="3">
        <v>16.100000000000001</v>
      </c>
      <c r="AE29" s="3">
        <v>61.5</v>
      </c>
      <c r="AF29" s="3">
        <v>1.9</v>
      </c>
      <c r="AG29" s="3">
        <v>33.700000000000003</v>
      </c>
      <c r="AH29" s="3">
        <v>22.6</v>
      </c>
      <c r="AI29" s="3">
        <v>1.1000000000000001</v>
      </c>
      <c r="AJ29" s="3">
        <v>3.9</v>
      </c>
      <c r="AK29" s="3">
        <v>0</v>
      </c>
      <c r="AL29" s="3">
        <v>0</v>
      </c>
      <c r="AM29" s="3">
        <v>63.3</v>
      </c>
      <c r="AN29" s="3">
        <v>77.5</v>
      </c>
      <c r="AO29" s="3">
        <v>13032.8</v>
      </c>
      <c r="AQ29" s="21">
        <f>39.543*SUMPRODUCT(M29:AA29,'Non modifiable'!$A$3:$O$3)</f>
        <v>283.55099009999998</v>
      </c>
      <c r="AR29" s="20">
        <f t="shared" si="0"/>
        <v>16.100000000000001</v>
      </c>
      <c r="AS29" s="20">
        <f t="shared" si="1"/>
        <v>61.5</v>
      </c>
      <c r="AT29" s="20">
        <f t="shared" si="2"/>
        <v>4.3699999999999992</v>
      </c>
      <c r="AU29" s="20">
        <f t="shared" si="3"/>
        <v>77.510000000000005</v>
      </c>
      <c r="AV29" s="20">
        <f t="shared" si="4"/>
        <v>51.98</v>
      </c>
      <c r="AW29" s="21">
        <f t="shared" si="5"/>
        <v>2.5299999999999998</v>
      </c>
      <c r="AX29" s="21">
        <f t="shared" si="6"/>
        <v>8.9699999999999989</v>
      </c>
      <c r="AY29" s="21">
        <f t="shared" si="11"/>
        <v>8.0500000000000007</v>
      </c>
      <c r="AZ29" s="21">
        <f t="shared" si="12"/>
        <v>61.5</v>
      </c>
      <c r="BA29" s="21">
        <f t="shared" si="13"/>
        <v>4.3699999999999992</v>
      </c>
      <c r="BB29" s="21">
        <f t="shared" si="7"/>
        <v>77.510000000000005</v>
      </c>
      <c r="BC29" s="21">
        <f t="shared" si="8"/>
        <v>51.98</v>
      </c>
      <c r="BD29" s="21">
        <f t="shared" si="9"/>
        <v>2.5299999999999998</v>
      </c>
      <c r="BE29" s="21">
        <f t="shared" si="10"/>
        <v>8.9699999999999989</v>
      </c>
      <c r="BF29" s="21">
        <f>39.543*SUMPRODUCT(M29:P29,'Non modifiable'!$A$3:$D$3)</f>
        <v>70.030653000000001</v>
      </c>
      <c r="BG29" s="21">
        <f>39.543*SUMPRODUCT(Q29:S29,'Non modifiable'!$E$3:$G$3)</f>
        <v>53.501678999999996</v>
      </c>
      <c r="BH29" s="21">
        <f>39.543*SUMPRODUCT(T29:W29,'Non modifiable'!$H$3:$K$3)</f>
        <v>4.8835604999999997</v>
      </c>
      <c r="BI29" s="21">
        <f>39.543*'Non modifiable'!$L$3*X29</f>
        <v>85.286342400000009</v>
      </c>
      <c r="BJ29" s="21">
        <f>39.543*'Non modifiable'!$M$3*Y29</f>
        <v>57.194995200000008</v>
      </c>
      <c r="BK29" s="21">
        <f>39.543*'Non modifiable'!$N$3*Z29</f>
        <v>2.7838272000000002</v>
      </c>
      <c r="BL29" s="21">
        <f>39.543*'Non modifiable'!$O$3*AA29</f>
        <v>9.8699328000000008</v>
      </c>
    </row>
    <row r="30" spans="2:64">
      <c r="B30" s="26"/>
      <c r="C30" s="3">
        <v>42829</v>
      </c>
      <c r="D30" s="3" t="s">
        <v>90</v>
      </c>
      <c r="E30" s="3" t="s">
        <v>91</v>
      </c>
      <c r="F30" s="3" t="s">
        <v>302</v>
      </c>
      <c r="G30" s="3">
        <v>31.6</v>
      </c>
      <c r="H30" s="3">
        <v>76.900000000000006</v>
      </c>
      <c r="I30" s="3">
        <v>132.69999999999999</v>
      </c>
      <c r="J30" s="3">
        <v>241.2</v>
      </c>
      <c r="K30" s="3">
        <v>173.5</v>
      </c>
      <c r="L30" s="3">
        <v>164.9</v>
      </c>
      <c r="M30" s="3">
        <v>0</v>
      </c>
      <c r="N30" s="3">
        <v>0</v>
      </c>
      <c r="O30" s="3">
        <v>17.2</v>
      </c>
      <c r="P30" s="3">
        <v>0</v>
      </c>
      <c r="Q30" s="3">
        <v>0</v>
      </c>
      <c r="R30" s="3">
        <v>38.700000000000003</v>
      </c>
      <c r="S30" s="3">
        <v>0</v>
      </c>
      <c r="T30" s="3">
        <v>0</v>
      </c>
      <c r="U30" s="3">
        <v>0</v>
      </c>
      <c r="V30" s="3">
        <v>0</v>
      </c>
      <c r="W30" s="3">
        <v>2</v>
      </c>
      <c r="X30" s="3">
        <v>25.7</v>
      </c>
      <c r="Y30" s="3">
        <v>18.5</v>
      </c>
      <c r="Z30" s="3">
        <v>1</v>
      </c>
      <c r="AA30" s="3">
        <v>3.9</v>
      </c>
      <c r="AB30" s="3">
        <v>0</v>
      </c>
      <c r="AC30" s="3">
        <v>0</v>
      </c>
      <c r="AD30" s="3">
        <v>17.2</v>
      </c>
      <c r="AE30" s="3">
        <v>38.700000000000003</v>
      </c>
      <c r="AF30" s="3">
        <v>2</v>
      </c>
      <c r="AG30" s="3">
        <v>25.7</v>
      </c>
      <c r="AH30" s="3">
        <v>18.5</v>
      </c>
      <c r="AI30" s="3">
        <v>1</v>
      </c>
      <c r="AJ30" s="3">
        <v>3.9</v>
      </c>
      <c r="AK30" s="3">
        <v>0</v>
      </c>
      <c r="AL30" s="3">
        <v>0</v>
      </c>
      <c r="AM30" s="3">
        <v>51.1</v>
      </c>
      <c r="AN30" s="3">
        <v>55.9</v>
      </c>
      <c r="AO30" s="3">
        <v>8804</v>
      </c>
      <c r="AQ30" s="21">
        <f>39.543*SUMPRODUCT(M30:AA30,'Non modifiable'!$A$3:$O$3)</f>
        <v>237.8827794</v>
      </c>
      <c r="AR30" s="20">
        <f t="shared" si="0"/>
        <v>17.2</v>
      </c>
      <c r="AS30" s="20">
        <f t="shared" si="1"/>
        <v>38.700000000000003</v>
      </c>
      <c r="AT30" s="20">
        <f t="shared" si="2"/>
        <v>4.5999999999999996</v>
      </c>
      <c r="AU30" s="20">
        <f t="shared" si="3"/>
        <v>59.109999999999992</v>
      </c>
      <c r="AV30" s="20">
        <f t="shared" si="4"/>
        <v>42.55</v>
      </c>
      <c r="AW30" s="21">
        <f t="shared" si="5"/>
        <v>2.2999999999999998</v>
      </c>
      <c r="AX30" s="21">
        <f t="shared" si="6"/>
        <v>8.9699999999999989</v>
      </c>
      <c r="AY30" s="21">
        <f t="shared" si="11"/>
        <v>8.6</v>
      </c>
      <c r="AZ30" s="21">
        <f t="shared" si="12"/>
        <v>38.700000000000003</v>
      </c>
      <c r="BA30" s="21">
        <f t="shared" si="13"/>
        <v>4.5999999999999996</v>
      </c>
      <c r="BB30" s="21">
        <f t="shared" si="7"/>
        <v>59.109999999999992</v>
      </c>
      <c r="BC30" s="21">
        <f t="shared" si="8"/>
        <v>42.55</v>
      </c>
      <c r="BD30" s="21">
        <f t="shared" si="9"/>
        <v>2.2999999999999998</v>
      </c>
      <c r="BE30" s="21">
        <f t="shared" si="10"/>
        <v>8.9699999999999989</v>
      </c>
      <c r="BF30" s="21">
        <f>39.543*SUMPRODUCT(M30:P30,'Non modifiable'!$A$3:$D$3)</f>
        <v>74.815355999999994</v>
      </c>
      <c r="BG30" s="21">
        <f>39.543*SUMPRODUCT(Q30:S30,'Non modifiable'!$E$3:$G$3)</f>
        <v>33.666910200000004</v>
      </c>
      <c r="BH30" s="21">
        <f>39.543*SUMPRODUCT(T30:W30,'Non modifiable'!$H$3:$K$3)</f>
        <v>5.1405900000000004</v>
      </c>
      <c r="BI30" s="21">
        <f>39.543*'Non modifiable'!$L$3*X30</f>
        <v>65.040326399999998</v>
      </c>
      <c r="BJ30" s="21">
        <f>39.543*'Non modifiable'!$M$3*Y30</f>
        <v>46.818912000000005</v>
      </c>
      <c r="BK30" s="21">
        <f>39.543*'Non modifiable'!$N$3*Z30</f>
        <v>2.5307520000000001</v>
      </c>
      <c r="BL30" s="21">
        <f>39.543*'Non modifiable'!$O$3*AA30</f>
        <v>9.8699328000000008</v>
      </c>
    </row>
    <row r="31" spans="2:64">
      <c r="B31" s="26"/>
      <c r="C31" s="3">
        <v>42829</v>
      </c>
      <c r="D31" s="3" t="s">
        <v>90</v>
      </c>
      <c r="E31" s="3" t="s">
        <v>91</v>
      </c>
      <c r="F31" s="3" t="s">
        <v>305</v>
      </c>
      <c r="G31" s="3">
        <v>29.7</v>
      </c>
      <c r="H31" s="3">
        <v>71</v>
      </c>
      <c r="I31" s="3">
        <v>133.4</v>
      </c>
      <c r="J31" s="3">
        <v>234.1</v>
      </c>
      <c r="K31" s="3">
        <v>196.6</v>
      </c>
      <c r="L31" s="3">
        <v>190.2</v>
      </c>
      <c r="M31" s="3">
        <v>0</v>
      </c>
      <c r="N31" s="3">
        <v>0</v>
      </c>
      <c r="O31" s="3">
        <v>12.8</v>
      </c>
      <c r="P31" s="3">
        <v>0</v>
      </c>
      <c r="Q31" s="3">
        <v>0</v>
      </c>
      <c r="R31" s="3">
        <v>41.4</v>
      </c>
      <c r="S31" s="3">
        <v>0</v>
      </c>
      <c r="T31" s="3">
        <v>0</v>
      </c>
      <c r="U31" s="3">
        <v>0</v>
      </c>
      <c r="V31" s="3">
        <v>0</v>
      </c>
      <c r="W31" s="3">
        <v>1.9</v>
      </c>
      <c r="X31" s="3">
        <v>33</v>
      </c>
      <c r="Y31" s="3">
        <v>22</v>
      </c>
      <c r="Z31" s="3">
        <v>1</v>
      </c>
      <c r="AA31" s="3">
        <v>3.9</v>
      </c>
      <c r="AB31" s="3">
        <v>0</v>
      </c>
      <c r="AC31" s="3">
        <v>0</v>
      </c>
      <c r="AD31" s="3">
        <v>12.8</v>
      </c>
      <c r="AE31" s="3">
        <v>41.4</v>
      </c>
      <c r="AF31" s="3">
        <v>1.9</v>
      </c>
      <c r="AG31" s="3">
        <v>33</v>
      </c>
      <c r="AH31" s="3">
        <v>22</v>
      </c>
      <c r="AI31" s="3">
        <v>1</v>
      </c>
      <c r="AJ31" s="3">
        <v>3.9</v>
      </c>
      <c r="AK31" s="3">
        <v>0</v>
      </c>
      <c r="AL31" s="3">
        <v>0</v>
      </c>
      <c r="AM31" s="3">
        <v>61.9</v>
      </c>
      <c r="AN31" s="3">
        <v>54.2</v>
      </c>
      <c r="AO31" s="3">
        <v>7383</v>
      </c>
      <c r="AQ31" s="21">
        <f>39.543*SUMPRODUCT(M31:AA31,'Non modifiable'!$A$3:$O$3)</f>
        <v>248.16791369999996</v>
      </c>
      <c r="AR31" s="20">
        <f t="shared" si="0"/>
        <v>12.8</v>
      </c>
      <c r="AS31" s="20">
        <f t="shared" si="1"/>
        <v>41.4</v>
      </c>
      <c r="AT31" s="20">
        <f t="shared" si="2"/>
        <v>4.3699999999999992</v>
      </c>
      <c r="AU31" s="20">
        <f t="shared" si="3"/>
        <v>75.899999999999991</v>
      </c>
      <c r="AV31" s="20">
        <f t="shared" si="4"/>
        <v>50.599999999999994</v>
      </c>
      <c r="AW31" s="21">
        <f t="shared" si="5"/>
        <v>2.2999999999999998</v>
      </c>
      <c r="AX31" s="21">
        <f t="shared" si="6"/>
        <v>8.9699999999999989</v>
      </c>
      <c r="AY31" s="21">
        <f t="shared" si="11"/>
        <v>6.4</v>
      </c>
      <c r="AZ31" s="21">
        <f t="shared" si="12"/>
        <v>41.4</v>
      </c>
      <c r="BA31" s="21">
        <f t="shared" si="13"/>
        <v>4.3699999999999992</v>
      </c>
      <c r="BB31" s="21">
        <f t="shared" si="7"/>
        <v>75.899999999999991</v>
      </c>
      <c r="BC31" s="21">
        <f t="shared" si="8"/>
        <v>50.599999999999994</v>
      </c>
      <c r="BD31" s="21">
        <f t="shared" si="9"/>
        <v>2.2999999999999998</v>
      </c>
      <c r="BE31" s="21">
        <f t="shared" si="10"/>
        <v>8.9699999999999989</v>
      </c>
      <c r="BF31" s="21">
        <f>39.543*SUMPRODUCT(M31:P31,'Non modifiable'!$A$3:$D$3)</f>
        <v>55.676544000000007</v>
      </c>
      <c r="BG31" s="21">
        <f>39.543*SUMPRODUCT(Q31:S31,'Non modifiable'!$E$3:$G$3)</f>
        <v>36.015764399999995</v>
      </c>
      <c r="BH31" s="21">
        <f>39.543*SUMPRODUCT(T31:W31,'Non modifiable'!$H$3:$K$3)</f>
        <v>4.8835604999999997</v>
      </c>
      <c r="BI31" s="21">
        <f>39.543*'Non modifiable'!$L$3*X31</f>
        <v>83.51481600000001</v>
      </c>
      <c r="BJ31" s="21">
        <f>39.543*'Non modifiable'!$M$3*Y31</f>
        <v>55.676544</v>
      </c>
      <c r="BK31" s="21">
        <f>39.543*'Non modifiable'!$N$3*Z31</f>
        <v>2.5307520000000001</v>
      </c>
      <c r="BL31" s="21">
        <f>39.543*'Non modifiable'!$O$3*AA31</f>
        <v>9.8699328000000008</v>
      </c>
    </row>
    <row r="32" spans="2:64">
      <c r="C32" s="61">
        <v>42829</v>
      </c>
      <c r="D32" t="s">
        <v>90</v>
      </c>
      <c r="E32" s="26" t="s">
        <v>91</v>
      </c>
      <c r="F32" s="62" t="s">
        <v>308</v>
      </c>
      <c r="G32" s="1">
        <v>31.6</v>
      </c>
      <c r="H32" s="1">
        <v>76.900000000000006</v>
      </c>
      <c r="I32" s="1">
        <v>132.69999999999999</v>
      </c>
      <c r="J32">
        <v>241.2</v>
      </c>
      <c r="K32">
        <v>221.9</v>
      </c>
      <c r="L32">
        <v>221.9</v>
      </c>
      <c r="M32">
        <v>0</v>
      </c>
      <c r="N32">
        <v>0</v>
      </c>
      <c r="O32">
        <v>0</v>
      </c>
      <c r="P32">
        <v>5.2</v>
      </c>
      <c r="Q32">
        <v>0</v>
      </c>
      <c r="R32">
        <v>0</v>
      </c>
      <c r="S32">
        <v>8.8000000000000007</v>
      </c>
      <c r="T32">
        <v>0</v>
      </c>
      <c r="U32">
        <v>0</v>
      </c>
      <c r="V32">
        <v>0</v>
      </c>
      <c r="W32">
        <v>2</v>
      </c>
      <c r="X32">
        <v>25.7</v>
      </c>
      <c r="Y32">
        <v>50.9</v>
      </c>
      <c r="Z32">
        <v>0</v>
      </c>
      <c r="AA32">
        <v>3.9</v>
      </c>
      <c r="AB32">
        <v>0</v>
      </c>
      <c r="AC32">
        <v>0</v>
      </c>
      <c r="AD32">
        <v>5.2</v>
      </c>
      <c r="AE32">
        <v>8.8000000000000007</v>
      </c>
      <c r="AF32">
        <v>2</v>
      </c>
      <c r="AG32">
        <v>25.7</v>
      </c>
      <c r="AH32">
        <v>50.9</v>
      </c>
      <c r="AI32">
        <v>0</v>
      </c>
      <c r="AJ32">
        <v>3.9</v>
      </c>
      <c r="AK32">
        <v>0</v>
      </c>
      <c r="AL32">
        <v>0</v>
      </c>
      <c r="AM32">
        <v>96.5</v>
      </c>
      <c r="AN32">
        <v>0</v>
      </c>
      <c r="AO32">
        <v>5541.4</v>
      </c>
      <c r="AQ32" s="21">
        <f>39.543*SUMPRODUCT(M32:AA32,'Non modifiable'!$A$3:$O$3)</f>
        <v>247.38100800000001</v>
      </c>
      <c r="AR32" s="20">
        <f t="shared" si="0"/>
        <v>11.959999999999999</v>
      </c>
      <c r="AS32" s="20">
        <f t="shared" si="1"/>
        <v>20.239999999999998</v>
      </c>
      <c r="AT32" s="20">
        <f t="shared" si="2"/>
        <v>4.5999999999999996</v>
      </c>
      <c r="AU32" s="20">
        <f t="shared" si="3"/>
        <v>59.109999999999992</v>
      </c>
      <c r="AV32" s="20">
        <f t="shared" si="4"/>
        <v>117.07</v>
      </c>
      <c r="AW32" s="21">
        <f t="shared" si="5"/>
        <v>0</v>
      </c>
      <c r="AX32" s="21">
        <f t="shared" si="6"/>
        <v>8.9699999999999989</v>
      </c>
      <c r="AY32" s="21">
        <f t="shared" si="11"/>
        <v>11.959999999999999</v>
      </c>
      <c r="AZ32" s="21">
        <f t="shared" si="12"/>
        <v>20.239999999999998</v>
      </c>
      <c r="BA32" s="21">
        <f t="shared" si="13"/>
        <v>4.5999999999999996</v>
      </c>
      <c r="BB32" s="21">
        <f t="shared" si="7"/>
        <v>59.109999999999992</v>
      </c>
      <c r="BC32" s="21">
        <f t="shared" si="8"/>
        <v>117.07</v>
      </c>
      <c r="BD32" s="21">
        <f t="shared" si="9"/>
        <v>0</v>
      </c>
      <c r="BE32" s="21">
        <f t="shared" si="10"/>
        <v>8.9699999999999989</v>
      </c>
      <c r="BF32" s="21">
        <f>39.543*SUMPRODUCT(M32:P32,'Non modifiable'!$A$3:$D$3)</f>
        <v>16.244264399999999</v>
      </c>
      <c r="BG32" s="21">
        <f>39.543*SUMPRODUCT(Q32:S32,'Non modifiable'!$E$3:$G$3)</f>
        <v>22.270617600000001</v>
      </c>
      <c r="BH32" s="21">
        <f>39.543*SUMPRODUCT(T32:W32,'Non modifiable'!$H$3:$K$3)</f>
        <v>5.1405900000000004</v>
      </c>
      <c r="BI32" s="21">
        <f>39.543*'Non modifiable'!$L$3*X32</f>
        <v>65.040326399999998</v>
      </c>
      <c r="BJ32" s="21">
        <f>39.543*'Non modifiable'!$M$3*Y32</f>
        <v>128.81527679999999</v>
      </c>
      <c r="BK32" s="21">
        <f>39.543*'Non modifiable'!$N$3*Z32</f>
        <v>0</v>
      </c>
      <c r="BL32" s="21">
        <f>39.543*'Non modifiable'!$O$3*AA32</f>
        <v>9.8699328000000008</v>
      </c>
    </row>
    <row r="33" spans="3:64">
      <c r="C33" s="61">
        <v>42829</v>
      </c>
      <c r="D33" t="s">
        <v>90</v>
      </c>
      <c r="E33" s="26" t="s">
        <v>91</v>
      </c>
      <c r="F33" s="62" t="s">
        <v>309</v>
      </c>
      <c r="G33">
        <v>31.6</v>
      </c>
      <c r="H33">
        <v>76.900000000000006</v>
      </c>
      <c r="I33">
        <v>132.69999999999999</v>
      </c>
      <c r="J33">
        <v>241.2</v>
      </c>
      <c r="K33">
        <v>185.3</v>
      </c>
      <c r="L33">
        <v>168.5</v>
      </c>
      <c r="M33">
        <v>0</v>
      </c>
      <c r="N33">
        <v>16.8</v>
      </c>
      <c r="O33">
        <v>0</v>
      </c>
      <c r="P33">
        <v>0.2</v>
      </c>
      <c r="Q33">
        <v>0</v>
      </c>
      <c r="R33">
        <v>42</v>
      </c>
      <c r="S33">
        <v>0</v>
      </c>
      <c r="T33">
        <v>0</v>
      </c>
      <c r="U33">
        <v>0</v>
      </c>
      <c r="V33">
        <v>0</v>
      </c>
      <c r="W33">
        <v>2</v>
      </c>
      <c r="X33">
        <v>25.7</v>
      </c>
      <c r="Y33">
        <v>22.1</v>
      </c>
      <c r="Z33">
        <v>1</v>
      </c>
      <c r="AA33">
        <v>3.9</v>
      </c>
      <c r="AB33">
        <v>0</v>
      </c>
      <c r="AC33">
        <v>0</v>
      </c>
      <c r="AD33">
        <v>17</v>
      </c>
      <c r="AE33">
        <v>42</v>
      </c>
      <c r="AF33">
        <v>2</v>
      </c>
      <c r="AG33">
        <v>25.7</v>
      </c>
      <c r="AH33">
        <v>22.1</v>
      </c>
      <c r="AI33">
        <v>1</v>
      </c>
      <c r="AJ33">
        <v>3.9</v>
      </c>
      <c r="AK33">
        <v>0</v>
      </c>
      <c r="AL33">
        <v>16.8</v>
      </c>
      <c r="AM33">
        <v>55</v>
      </c>
      <c r="AN33">
        <v>42</v>
      </c>
      <c r="AO33">
        <v>8800.2999999999993</v>
      </c>
      <c r="AQ33" s="21">
        <f>39.543*SUMPRODUCT(M33:AA33,'Non modifiable'!$A$3:$O$3)</f>
        <v>195.6034038</v>
      </c>
      <c r="AR33" s="20">
        <f t="shared" si="0"/>
        <v>17.260000000000002</v>
      </c>
      <c r="AS33" s="20">
        <f t="shared" si="1"/>
        <v>42</v>
      </c>
      <c r="AT33" s="20">
        <f t="shared" si="2"/>
        <v>4.5999999999999996</v>
      </c>
      <c r="AU33" s="20">
        <f t="shared" si="3"/>
        <v>59.109999999999992</v>
      </c>
      <c r="AV33" s="20">
        <f t="shared" si="4"/>
        <v>50.83</v>
      </c>
      <c r="AW33" s="21">
        <f t="shared" si="5"/>
        <v>2.2999999999999998</v>
      </c>
      <c r="AX33" s="21">
        <f t="shared" si="6"/>
        <v>8.9699999999999989</v>
      </c>
      <c r="AY33" s="21">
        <f t="shared" si="11"/>
        <v>0.45999999999999996</v>
      </c>
      <c r="AZ33" s="21">
        <f t="shared" si="12"/>
        <v>42</v>
      </c>
      <c r="BA33" s="21">
        <f t="shared" si="13"/>
        <v>4.5999999999999996</v>
      </c>
      <c r="BB33" s="21">
        <f t="shared" si="7"/>
        <v>59.109999999999992</v>
      </c>
      <c r="BC33" s="21">
        <f t="shared" si="8"/>
        <v>50.83</v>
      </c>
      <c r="BD33" s="21">
        <f t="shared" si="9"/>
        <v>2.2999999999999998</v>
      </c>
      <c r="BE33" s="21">
        <f t="shared" si="10"/>
        <v>8.9699999999999989</v>
      </c>
      <c r="BF33" s="21">
        <f>39.543*SUMPRODUCT(M33:P33,'Non modifiable'!$A$3:$D$3)</f>
        <v>20.554451400000001</v>
      </c>
      <c r="BG33" s="21">
        <f>39.543*SUMPRODUCT(Q33:S33,'Non modifiable'!$E$3:$G$3)</f>
        <v>36.537731999999998</v>
      </c>
      <c r="BH33" s="21">
        <f>39.543*SUMPRODUCT(T33:W33,'Non modifiable'!$H$3:$K$3)</f>
        <v>5.1405900000000004</v>
      </c>
      <c r="BI33" s="21">
        <f>39.543*'Non modifiable'!$L$3*X33</f>
        <v>65.040326399999998</v>
      </c>
      <c r="BJ33" s="21">
        <f>39.543*'Non modifiable'!$M$3*Y33</f>
        <v>55.929619200000005</v>
      </c>
      <c r="BK33" s="21">
        <f>39.543*'Non modifiable'!$N$3*Z33</f>
        <v>2.5307520000000001</v>
      </c>
      <c r="BL33" s="21">
        <f>39.543*'Non modifiable'!$O$3*AA33</f>
        <v>9.8699328000000008</v>
      </c>
    </row>
    <row r="34" spans="3:64">
      <c r="C34" s="61">
        <v>42829</v>
      </c>
      <c r="D34" t="s">
        <v>90</v>
      </c>
      <c r="E34" s="26" t="s">
        <v>91</v>
      </c>
      <c r="F34" s="62" t="s">
        <v>310</v>
      </c>
      <c r="G34" s="1">
        <v>31.6</v>
      </c>
      <c r="H34" s="1">
        <v>76.900000000000006</v>
      </c>
      <c r="I34" s="1">
        <v>132.69999999999999</v>
      </c>
      <c r="J34">
        <v>241.2</v>
      </c>
      <c r="K34">
        <v>181.9</v>
      </c>
      <c r="L34">
        <v>181.9</v>
      </c>
      <c r="M34">
        <v>0</v>
      </c>
      <c r="N34">
        <v>0</v>
      </c>
      <c r="O34">
        <v>0</v>
      </c>
      <c r="P34">
        <v>9.3000000000000007</v>
      </c>
      <c r="Q34">
        <v>0</v>
      </c>
      <c r="R34">
        <v>0</v>
      </c>
      <c r="S34">
        <v>15.1</v>
      </c>
      <c r="T34">
        <v>0</v>
      </c>
      <c r="U34">
        <v>0</v>
      </c>
      <c r="V34">
        <v>0</v>
      </c>
      <c r="W34">
        <v>2</v>
      </c>
      <c r="X34">
        <v>25.7</v>
      </c>
      <c r="Y34">
        <v>22.1</v>
      </c>
      <c r="Z34">
        <v>1</v>
      </c>
      <c r="AA34">
        <v>3.9</v>
      </c>
      <c r="AB34">
        <v>0</v>
      </c>
      <c r="AC34">
        <v>0</v>
      </c>
      <c r="AD34">
        <v>9.3000000000000007</v>
      </c>
      <c r="AE34">
        <v>15.1</v>
      </c>
      <c r="AF34">
        <v>2</v>
      </c>
      <c r="AG34">
        <v>25.7</v>
      </c>
      <c r="AH34">
        <v>22.1</v>
      </c>
      <c r="AI34">
        <v>1</v>
      </c>
      <c r="AJ34">
        <v>3.9</v>
      </c>
      <c r="AK34">
        <v>0</v>
      </c>
      <c r="AL34">
        <v>0</v>
      </c>
      <c r="AM34">
        <v>79.099999999999994</v>
      </c>
      <c r="AN34">
        <v>0</v>
      </c>
      <c r="AO34">
        <v>8800.2999999999993</v>
      </c>
      <c r="AQ34" s="21">
        <f>39.543*SUMPRODUCT(M34:AA34,'Non modifiable'!$A$3:$O$3)</f>
        <v>205.77781769999999</v>
      </c>
      <c r="AR34" s="20">
        <f t="shared" si="0"/>
        <v>21.39</v>
      </c>
      <c r="AS34" s="20">
        <f t="shared" si="1"/>
        <v>34.729999999999997</v>
      </c>
      <c r="AT34" s="20">
        <f t="shared" si="2"/>
        <v>4.5999999999999996</v>
      </c>
      <c r="AU34" s="20">
        <f t="shared" si="3"/>
        <v>59.109999999999992</v>
      </c>
      <c r="AV34" s="20">
        <f t="shared" si="4"/>
        <v>50.83</v>
      </c>
      <c r="AW34" s="21">
        <f t="shared" si="5"/>
        <v>2.2999999999999998</v>
      </c>
      <c r="AX34" s="21">
        <f t="shared" si="6"/>
        <v>8.9699999999999989</v>
      </c>
      <c r="AY34" s="21">
        <f t="shared" si="11"/>
        <v>21.39</v>
      </c>
      <c r="AZ34" s="21">
        <f t="shared" si="12"/>
        <v>34.729999999999997</v>
      </c>
      <c r="BA34" s="21">
        <f t="shared" si="13"/>
        <v>4.5999999999999996</v>
      </c>
      <c r="BB34" s="21">
        <f t="shared" si="7"/>
        <v>59.109999999999992</v>
      </c>
      <c r="BC34" s="21">
        <f t="shared" si="8"/>
        <v>50.83</v>
      </c>
      <c r="BD34" s="21">
        <f t="shared" si="9"/>
        <v>2.2999999999999998</v>
      </c>
      <c r="BE34" s="21">
        <f t="shared" si="10"/>
        <v>8.9699999999999989</v>
      </c>
      <c r="BF34" s="21">
        <f>39.543*SUMPRODUCT(M34:P34,'Non modifiable'!$A$3:$D$3)</f>
        <v>29.052242100000001</v>
      </c>
      <c r="BG34" s="21">
        <f>39.543*SUMPRODUCT(Q34:S34,'Non modifiable'!$E$3:$G$3)</f>
        <v>38.2143552</v>
      </c>
      <c r="BH34" s="21">
        <f>39.543*SUMPRODUCT(T34:W34,'Non modifiable'!$H$3:$K$3)</f>
        <v>5.1405900000000004</v>
      </c>
      <c r="BI34" s="21">
        <f>39.543*'Non modifiable'!$L$3*X34</f>
        <v>65.040326399999998</v>
      </c>
      <c r="BJ34" s="21">
        <f>39.543*'Non modifiable'!$M$3*Y34</f>
        <v>55.929619200000005</v>
      </c>
      <c r="BK34" s="21">
        <f>39.543*'Non modifiable'!$N$3*Z34</f>
        <v>2.5307520000000001</v>
      </c>
      <c r="BL34" s="21">
        <f>39.543*'Non modifiable'!$O$3*AA34</f>
        <v>9.8699328000000008</v>
      </c>
    </row>
    <row r="35" spans="3:64">
      <c r="C35" s="61">
        <v>42829</v>
      </c>
      <c r="D35" t="s">
        <v>90</v>
      </c>
      <c r="E35" s="3" t="s">
        <v>91</v>
      </c>
      <c r="F35" s="62" t="s">
        <v>311</v>
      </c>
      <c r="G35">
        <v>31.6</v>
      </c>
      <c r="H35">
        <v>76.900000000000006</v>
      </c>
      <c r="I35">
        <v>132.69999999999999</v>
      </c>
      <c r="J35">
        <v>241.2</v>
      </c>
      <c r="K35">
        <v>166</v>
      </c>
      <c r="L35">
        <v>166</v>
      </c>
      <c r="M35">
        <v>2.2000000000000002</v>
      </c>
      <c r="N35">
        <v>0</v>
      </c>
      <c r="O35">
        <v>0</v>
      </c>
      <c r="P35">
        <v>6.6</v>
      </c>
      <c r="Q35">
        <v>0</v>
      </c>
      <c r="R35">
        <v>0</v>
      </c>
      <c r="S35">
        <v>9.9</v>
      </c>
      <c r="T35">
        <v>0</v>
      </c>
      <c r="U35">
        <v>0</v>
      </c>
      <c r="V35">
        <v>0</v>
      </c>
      <c r="W35">
        <v>2</v>
      </c>
      <c r="X35">
        <v>25.7</v>
      </c>
      <c r="Y35">
        <v>22.1</v>
      </c>
      <c r="Z35">
        <v>1</v>
      </c>
      <c r="AA35">
        <v>3.9</v>
      </c>
      <c r="AB35">
        <v>0</v>
      </c>
      <c r="AC35">
        <v>0</v>
      </c>
      <c r="AD35">
        <v>8.8000000000000007</v>
      </c>
      <c r="AE35">
        <v>9.9</v>
      </c>
      <c r="AF35">
        <v>2</v>
      </c>
      <c r="AG35">
        <v>25.7</v>
      </c>
      <c r="AH35">
        <v>22.1</v>
      </c>
      <c r="AI35">
        <v>1</v>
      </c>
      <c r="AJ35">
        <v>3.9</v>
      </c>
      <c r="AK35">
        <v>2.2000000000000002</v>
      </c>
      <c r="AL35">
        <v>0</v>
      </c>
      <c r="AM35">
        <v>71.2</v>
      </c>
      <c r="AN35">
        <v>0</v>
      </c>
      <c r="AO35">
        <v>8800.2999999999993</v>
      </c>
      <c r="AQ35" s="21">
        <f>39.543*SUMPRODUCT(M35:AA35,'Non modifiable'!$A$3:$O$3)</f>
        <v>203.9311596</v>
      </c>
      <c r="AR35" s="20">
        <f t="shared" si="0"/>
        <v>17.38</v>
      </c>
      <c r="AS35" s="20">
        <f t="shared" si="1"/>
        <v>22.77</v>
      </c>
      <c r="AT35" s="20">
        <f t="shared" si="2"/>
        <v>4.5999999999999996</v>
      </c>
      <c r="AU35" s="20">
        <f t="shared" si="3"/>
        <v>59.109999999999992</v>
      </c>
      <c r="AV35" s="20">
        <f t="shared" si="4"/>
        <v>50.83</v>
      </c>
      <c r="AW35" s="21">
        <f t="shared" si="5"/>
        <v>2.2999999999999998</v>
      </c>
      <c r="AX35" s="21">
        <f t="shared" si="6"/>
        <v>8.9699999999999989</v>
      </c>
      <c r="AY35" s="21">
        <f t="shared" si="11"/>
        <v>17.38</v>
      </c>
      <c r="AZ35" s="21">
        <f t="shared" si="12"/>
        <v>22.77</v>
      </c>
      <c r="BA35" s="21">
        <f t="shared" si="13"/>
        <v>4.5999999999999996</v>
      </c>
      <c r="BB35" s="21">
        <f t="shared" si="7"/>
        <v>59.109999999999992</v>
      </c>
      <c r="BC35" s="21">
        <f t="shared" si="8"/>
        <v>50.83</v>
      </c>
      <c r="BD35" s="21">
        <f t="shared" si="9"/>
        <v>2.2999999999999998</v>
      </c>
      <c r="BE35" s="21">
        <f t="shared" si="10"/>
        <v>8.9699999999999989</v>
      </c>
      <c r="BF35" s="21">
        <f>39.543*SUMPRODUCT(M35:P35,'Non modifiable'!$A$3:$D$3)</f>
        <v>40.365494399999996</v>
      </c>
      <c r="BG35" s="21">
        <f>39.543*SUMPRODUCT(Q35:S35,'Non modifiable'!$E$3:$G$3)</f>
        <v>25.054444800000002</v>
      </c>
      <c r="BH35" s="21">
        <f>39.543*SUMPRODUCT(T35:W35,'Non modifiable'!$H$3:$K$3)</f>
        <v>5.1405900000000004</v>
      </c>
      <c r="BI35" s="21">
        <f>39.543*'Non modifiable'!$L$3*X35</f>
        <v>65.040326399999998</v>
      </c>
      <c r="BJ35" s="21">
        <f>39.543*'Non modifiable'!$M$3*Y35</f>
        <v>55.929619200000005</v>
      </c>
      <c r="BK35" s="21">
        <f>39.543*'Non modifiable'!$N$3*Z35</f>
        <v>2.5307520000000001</v>
      </c>
      <c r="BL35" s="21">
        <f>39.543*'Non modifiable'!$O$3*AA35</f>
        <v>9.8699328000000008</v>
      </c>
    </row>
    <row r="36" spans="3:64">
      <c r="C36" s="61">
        <v>42829</v>
      </c>
      <c r="D36" t="s">
        <v>90</v>
      </c>
      <c r="E36" s="3" t="s">
        <v>91</v>
      </c>
      <c r="F36" s="62" t="s">
        <v>312</v>
      </c>
      <c r="G36" s="1">
        <v>31.6</v>
      </c>
      <c r="H36" s="1">
        <v>76.900000000000006</v>
      </c>
      <c r="I36" s="1">
        <v>132.69999999999999</v>
      </c>
      <c r="J36">
        <v>241.2</v>
      </c>
      <c r="K36">
        <v>203.7</v>
      </c>
      <c r="L36">
        <v>203.7</v>
      </c>
      <c r="M36">
        <v>0</v>
      </c>
      <c r="N36">
        <v>0</v>
      </c>
      <c r="O36">
        <v>0</v>
      </c>
      <c r="P36">
        <v>15.9</v>
      </c>
      <c r="Q36">
        <v>0</v>
      </c>
      <c r="R36">
        <v>42</v>
      </c>
      <c r="S36">
        <v>0</v>
      </c>
      <c r="T36">
        <v>0</v>
      </c>
      <c r="U36">
        <v>0</v>
      </c>
      <c r="V36">
        <v>0</v>
      </c>
      <c r="W36">
        <v>2</v>
      </c>
      <c r="X36">
        <v>25.7</v>
      </c>
      <c r="Y36">
        <v>22.1</v>
      </c>
      <c r="Z36">
        <v>0.7</v>
      </c>
      <c r="AA36">
        <v>3.9</v>
      </c>
      <c r="AB36">
        <v>0</v>
      </c>
      <c r="AC36">
        <v>0</v>
      </c>
      <c r="AD36">
        <v>15.9</v>
      </c>
      <c r="AE36">
        <v>42</v>
      </c>
      <c r="AF36">
        <v>2</v>
      </c>
      <c r="AG36">
        <v>25.7</v>
      </c>
      <c r="AH36">
        <v>22.1</v>
      </c>
      <c r="AI36">
        <v>0.7</v>
      </c>
      <c r="AJ36">
        <v>3.9</v>
      </c>
      <c r="AK36">
        <v>0</v>
      </c>
      <c r="AL36">
        <v>0</v>
      </c>
      <c r="AM36">
        <v>70.3</v>
      </c>
      <c r="AN36">
        <v>42</v>
      </c>
      <c r="AO36">
        <v>8800.2999999999993</v>
      </c>
      <c r="AQ36" s="21">
        <f>39.543*SUMPRODUCT(M36:AA36,'Non modifiable'!$A$3:$O$3)</f>
        <v>223.95968910000002</v>
      </c>
      <c r="AR36" s="20">
        <f t="shared" si="0"/>
        <v>36.57</v>
      </c>
      <c r="AS36" s="20">
        <f t="shared" si="1"/>
        <v>42</v>
      </c>
      <c r="AT36" s="20">
        <f t="shared" si="2"/>
        <v>4.5999999999999996</v>
      </c>
      <c r="AU36" s="20">
        <f t="shared" si="3"/>
        <v>59.109999999999992</v>
      </c>
      <c r="AV36" s="20">
        <f t="shared" si="4"/>
        <v>50.83</v>
      </c>
      <c r="AW36" s="21">
        <f t="shared" si="5"/>
        <v>1.6099999999999999</v>
      </c>
      <c r="AX36" s="21">
        <f t="shared" si="6"/>
        <v>8.9699999999999989</v>
      </c>
      <c r="AY36" s="21">
        <f t="shared" si="11"/>
        <v>36.57</v>
      </c>
      <c r="AZ36" s="21">
        <f t="shared" si="12"/>
        <v>42</v>
      </c>
      <c r="BA36" s="21">
        <f t="shared" si="13"/>
        <v>4.5999999999999996</v>
      </c>
      <c r="BB36" s="21">
        <f t="shared" si="7"/>
        <v>59.109999999999992</v>
      </c>
      <c r="BC36" s="21">
        <f t="shared" si="8"/>
        <v>50.83</v>
      </c>
      <c r="BD36" s="21">
        <f t="shared" si="9"/>
        <v>1.6099999999999999</v>
      </c>
      <c r="BE36" s="21">
        <f t="shared" si="10"/>
        <v>8.9699999999999989</v>
      </c>
      <c r="BF36" s="21">
        <f>39.543*SUMPRODUCT(M36:P36,'Non modifiable'!$A$3:$D$3)</f>
        <v>49.669962300000002</v>
      </c>
      <c r="BG36" s="21">
        <f>39.543*SUMPRODUCT(Q36:S36,'Non modifiable'!$E$3:$G$3)</f>
        <v>36.537731999999998</v>
      </c>
      <c r="BH36" s="21">
        <f>39.543*SUMPRODUCT(T36:W36,'Non modifiable'!$H$3:$K$3)</f>
        <v>5.1405900000000004</v>
      </c>
      <c r="BI36" s="21">
        <f>39.543*'Non modifiable'!$L$3*X36</f>
        <v>65.040326399999998</v>
      </c>
      <c r="BJ36" s="21">
        <f>39.543*'Non modifiable'!$M$3*Y36</f>
        <v>55.929619200000005</v>
      </c>
      <c r="BK36" s="21">
        <f>39.543*'Non modifiable'!$N$3*Z36</f>
        <v>1.7715263999999999</v>
      </c>
      <c r="BL36" s="21">
        <f>39.543*'Non modifiable'!$O$3*AA36</f>
        <v>9.8699328000000008</v>
      </c>
    </row>
    <row r="37" spans="3:64">
      <c r="C37" s="61">
        <v>42829</v>
      </c>
      <c r="D37" t="s">
        <v>90</v>
      </c>
      <c r="E37" s="3" t="s">
        <v>91</v>
      </c>
      <c r="F37" s="62" t="s">
        <v>313</v>
      </c>
      <c r="G37" s="1">
        <v>31.6</v>
      </c>
      <c r="H37" s="1">
        <v>76.900000000000006</v>
      </c>
      <c r="I37" s="1">
        <v>132.69999999999999</v>
      </c>
      <c r="J37">
        <v>241.2</v>
      </c>
      <c r="K37">
        <v>166.2</v>
      </c>
      <c r="L37">
        <v>166.2</v>
      </c>
      <c r="M37">
        <v>0</v>
      </c>
      <c r="N37">
        <v>0</v>
      </c>
      <c r="O37">
        <v>0</v>
      </c>
      <c r="P37">
        <v>9</v>
      </c>
      <c r="Q37">
        <v>0</v>
      </c>
      <c r="R37">
        <v>0</v>
      </c>
      <c r="S37">
        <v>12.3</v>
      </c>
      <c r="T37">
        <v>0</v>
      </c>
      <c r="U37">
        <v>0</v>
      </c>
      <c r="V37">
        <v>0</v>
      </c>
      <c r="W37">
        <v>1.9</v>
      </c>
      <c r="X37">
        <v>25.7</v>
      </c>
      <c r="Y37">
        <v>18.5</v>
      </c>
      <c r="Z37">
        <v>0.9</v>
      </c>
      <c r="AA37">
        <v>3.9</v>
      </c>
      <c r="AB37">
        <v>0</v>
      </c>
      <c r="AC37">
        <v>0</v>
      </c>
      <c r="AD37">
        <v>9</v>
      </c>
      <c r="AE37">
        <v>12.3</v>
      </c>
      <c r="AF37">
        <v>1.9</v>
      </c>
      <c r="AG37">
        <v>25.7</v>
      </c>
      <c r="AH37">
        <v>18.5</v>
      </c>
      <c r="AI37">
        <v>0.9</v>
      </c>
      <c r="AJ37">
        <v>3.9</v>
      </c>
      <c r="AK37">
        <v>0</v>
      </c>
      <c r="AL37">
        <v>0</v>
      </c>
      <c r="AM37">
        <v>72.2</v>
      </c>
      <c r="AN37">
        <v>0</v>
      </c>
      <c r="AO37">
        <v>8800.2999999999993</v>
      </c>
      <c r="AQ37" s="21">
        <f>39.543*SUMPRODUCT(M37:AA37,'Non modifiable'!$A$3:$O$3)</f>
        <v>188.13373109999998</v>
      </c>
      <c r="AR37" s="20">
        <f t="shared" si="0"/>
        <v>20.7</v>
      </c>
      <c r="AS37" s="20">
        <f t="shared" si="1"/>
        <v>28.29</v>
      </c>
      <c r="AT37" s="20">
        <f t="shared" si="2"/>
        <v>4.3699999999999992</v>
      </c>
      <c r="AU37" s="20">
        <f t="shared" si="3"/>
        <v>59.109999999999992</v>
      </c>
      <c r="AV37" s="20">
        <f t="shared" si="4"/>
        <v>42.55</v>
      </c>
      <c r="AW37" s="21">
        <f t="shared" si="5"/>
        <v>2.0699999999999998</v>
      </c>
      <c r="AX37" s="21">
        <f t="shared" si="6"/>
        <v>8.9699999999999989</v>
      </c>
      <c r="AY37" s="21">
        <f t="shared" si="11"/>
        <v>20.7</v>
      </c>
      <c r="AZ37" s="21">
        <f t="shared" si="12"/>
        <v>28.29</v>
      </c>
      <c r="BA37" s="21">
        <f t="shared" si="13"/>
        <v>4.3699999999999992</v>
      </c>
      <c r="BB37" s="21">
        <f t="shared" si="7"/>
        <v>59.109999999999992</v>
      </c>
      <c r="BC37" s="21">
        <f t="shared" si="8"/>
        <v>42.55</v>
      </c>
      <c r="BD37" s="21">
        <f t="shared" si="9"/>
        <v>2.0699999999999998</v>
      </c>
      <c r="BE37" s="21">
        <f t="shared" si="10"/>
        <v>8.9699999999999989</v>
      </c>
      <c r="BF37" s="21">
        <f>39.543*SUMPRODUCT(M37:P37,'Non modifiable'!$A$3:$D$3)</f>
        <v>28.115072999999999</v>
      </c>
      <c r="BG37" s="21">
        <f>39.543*SUMPRODUCT(Q37:S37,'Non modifiable'!$E$3:$G$3)</f>
        <v>31.1282496</v>
      </c>
      <c r="BH37" s="21">
        <f>39.543*SUMPRODUCT(T37:W37,'Non modifiable'!$H$3:$K$3)</f>
        <v>4.8835604999999997</v>
      </c>
      <c r="BI37" s="21">
        <f>39.543*'Non modifiable'!$L$3*X37</f>
        <v>65.040326399999998</v>
      </c>
      <c r="BJ37" s="21">
        <f>39.543*'Non modifiable'!$M$3*Y37</f>
        <v>46.818912000000005</v>
      </c>
      <c r="BK37" s="21">
        <f>39.543*'Non modifiable'!$N$3*Z37</f>
        <v>2.2776768000000001</v>
      </c>
      <c r="BL37" s="21">
        <f>39.543*'Non modifiable'!$O$3*AA37</f>
        <v>9.8699328000000008</v>
      </c>
    </row>
  </sheetData>
  <autoFilter ref="A3:BL31">
    <sortState ref="A4:BL31">
      <sortCondition ref="F3:F31"/>
    </sortState>
  </autoFilter>
  <mergeCells count="12">
    <mergeCell ref="BF2:BL2"/>
    <mergeCell ref="C2:F2"/>
    <mergeCell ref="G2:J2"/>
    <mergeCell ref="K2:L2"/>
    <mergeCell ref="M2:P2"/>
    <mergeCell ref="Q2:S2"/>
    <mergeCell ref="T2:W2"/>
    <mergeCell ref="AB2:AC2"/>
    <mergeCell ref="AD2:AJ2"/>
    <mergeCell ref="AK2:AN2"/>
    <mergeCell ref="AR2:AX2"/>
    <mergeCell ref="AY2:BE2"/>
  </mergeCells>
  <conditionalFormatting sqref="F1:F31 F38:F1048576">
    <cfRule type="duplicateValues" dxfId="1" priority="4"/>
  </conditionalFormatting>
  <conditionalFormatting sqref="B4:B31">
    <cfRule type="duplicateValues" dxfId="0" priority="36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F36" sqref="F36"/>
    </sheetView>
  </sheetViews>
  <sheetFormatPr baseColWidth="10" defaultColWidth="11" defaultRowHeight="14"/>
  <cols>
    <col min="1" max="1" width="24.75" customWidth="1"/>
    <col min="16" max="16" width="12.83203125" bestFit="1" customWidth="1"/>
  </cols>
  <sheetData>
    <row r="1" spans="1:16" ht="15" thickBot="1">
      <c r="A1" s="102" t="s">
        <v>92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</row>
    <row r="2" spans="1:16" ht="44" thickBot="1">
      <c r="A2" s="52" t="s">
        <v>40</v>
      </c>
      <c r="B2" s="50" t="s">
        <v>41</v>
      </c>
      <c r="C2" s="50" t="s">
        <v>42</v>
      </c>
      <c r="D2" s="50" t="s">
        <v>43</v>
      </c>
      <c r="E2" s="50" t="s">
        <v>44</v>
      </c>
      <c r="F2" s="50" t="s">
        <v>45</v>
      </c>
      <c r="G2" s="50" t="s">
        <v>46</v>
      </c>
      <c r="H2" s="50" t="s">
        <v>47</v>
      </c>
      <c r="I2" s="50" t="s">
        <v>48</v>
      </c>
      <c r="J2" s="50" t="s">
        <v>49</v>
      </c>
      <c r="K2" s="50" t="s">
        <v>50</v>
      </c>
      <c r="L2" s="59" t="s">
        <v>51</v>
      </c>
      <c r="M2" s="60" t="s">
        <v>52</v>
      </c>
      <c r="N2" s="60" t="s">
        <v>53</v>
      </c>
      <c r="O2" s="51" t="s">
        <v>54</v>
      </c>
      <c r="P2" s="51" t="s">
        <v>307</v>
      </c>
    </row>
    <row r="3" spans="1:16" ht="14.5">
      <c r="A3" s="56">
        <f>0.227</f>
        <v>0.22700000000000001</v>
      </c>
      <c r="B3" s="57">
        <v>0.03</v>
      </c>
      <c r="C3" s="57">
        <v>0.11</v>
      </c>
      <c r="D3" s="57">
        <v>7.9000000000000001E-2</v>
      </c>
      <c r="E3" s="57">
        <f>A3</f>
        <v>0.22700000000000001</v>
      </c>
      <c r="F3" s="57">
        <v>2.1999999999999999E-2</v>
      </c>
      <c r="G3" s="57">
        <v>6.4000000000000001E-2</v>
      </c>
      <c r="H3" s="57">
        <f t="shared" ref="H3:J3" si="0">A3</f>
        <v>0.22700000000000001</v>
      </c>
      <c r="I3" s="57">
        <f t="shared" si="0"/>
        <v>0.03</v>
      </c>
      <c r="J3" s="57">
        <f t="shared" si="0"/>
        <v>0.11</v>
      </c>
      <c r="K3" s="57">
        <v>6.5000000000000002E-2</v>
      </c>
      <c r="L3" s="57">
        <v>6.4000000000000001E-2</v>
      </c>
      <c r="M3" s="57">
        <v>6.4000000000000001E-2</v>
      </c>
      <c r="N3" s="57">
        <v>6.4000000000000001E-2</v>
      </c>
      <c r="O3" s="58">
        <v>6.4000000000000001E-2</v>
      </c>
      <c r="P3" s="48" t="s">
        <v>306</v>
      </c>
    </row>
    <row r="4" spans="1:16" ht="15" thickBot="1">
      <c r="A4" s="53">
        <f>0.227</f>
        <v>0.22700000000000001</v>
      </c>
      <c r="B4" s="54">
        <v>0.03</v>
      </c>
      <c r="C4" s="54">
        <v>0.11</v>
      </c>
      <c r="D4" s="54">
        <v>7.9000000000000001E-2</v>
      </c>
      <c r="E4" s="54">
        <f>A4</f>
        <v>0.22700000000000001</v>
      </c>
      <c r="F4" s="54">
        <v>2.1999999999999999E-2</v>
      </c>
      <c r="G4" s="54">
        <v>6.4000000000000001E-2</v>
      </c>
      <c r="H4" s="54">
        <f t="shared" ref="H4" si="1">A4</f>
        <v>0.22700000000000001</v>
      </c>
      <c r="I4" s="54">
        <f t="shared" ref="I4" si="2">B4</f>
        <v>0.03</v>
      </c>
      <c r="J4" s="54">
        <f t="shared" ref="J4" si="3">C4</f>
        <v>0.11</v>
      </c>
      <c r="K4" s="54">
        <v>6.5000000000000002E-2</v>
      </c>
      <c r="L4" s="54">
        <v>6.4000000000000001E-2</v>
      </c>
      <c r="M4" s="54">
        <v>6.4000000000000001E-2</v>
      </c>
      <c r="N4" s="54">
        <v>6.4000000000000001E-2</v>
      </c>
      <c r="O4" s="55">
        <v>6.4000000000000001E-2</v>
      </c>
      <c r="P4" s="49" t="s">
        <v>217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2" workbookViewId="0">
      <selection activeCell="G5" sqref="G5"/>
    </sheetView>
  </sheetViews>
  <sheetFormatPr baseColWidth="10" defaultRowHeight="14"/>
  <cols>
    <col min="1" max="1" width="35.08203125" bestFit="1" customWidth="1"/>
    <col min="2" max="2" width="37.33203125" bestFit="1" customWidth="1"/>
  </cols>
  <sheetData>
    <row r="1" spans="1:18" ht="14.5" thickBot="1">
      <c r="A1" s="105" t="s">
        <v>350</v>
      </c>
      <c r="B1" s="106" t="s">
        <v>350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4.5">
      <c r="A2" s="108" t="s">
        <v>351</v>
      </c>
      <c r="B2" s="109"/>
      <c r="C2" s="110" t="s">
        <v>352</v>
      </c>
      <c r="D2" s="110" t="s">
        <v>222</v>
      </c>
      <c r="E2" s="110" t="s">
        <v>223</v>
      </c>
      <c r="F2" s="110" t="s">
        <v>353</v>
      </c>
      <c r="G2" s="110" t="s">
        <v>224</v>
      </c>
      <c r="H2" s="110" t="s">
        <v>354</v>
      </c>
      <c r="I2" s="110" t="s">
        <v>226</v>
      </c>
      <c r="J2" s="110" t="s">
        <v>235</v>
      </c>
      <c r="K2" s="110" t="s">
        <v>227</v>
      </c>
      <c r="L2" s="110" t="s">
        <v>355</v>
      </c>
      <c r="M2" s="110" t="s">
        <v>356</v>
      </c>
      <c r="N2" s="110" t="s">
        <v>357</v>
      </c>
      <c r="O2" s="111" t="s">
        <v>358</v>
      </c>
      <c r="P2" s="111" t="s">
        <v>237</v>
      </c>
      <c r="Q2" s="111" t="s">
        <v>359</v>
      </c>
      <c r="R2" s="111" t="s">
        <v>360</v>
      </c>
    </row>
    <row r="3" spans="1:18" ht="29.5" thickBot="1">
      <c r="A3" s="112" t="s">
        <v>361</v>
      </c>
      <c r="B3" s="113" t="s">
        <v>362</v>
      </c>
      <c r="C3" s="114">
        <v>1079.1637795054062</v>
      </c>
      <c r="D3" s="114">
        <v>1101.1145621959415</v>
      </c>
      <c r="E3" s="114">
        <v>910.77462614471915</v>
      </c>
      <c r="F3" s="114">
        <v>823.55711953684204</v>
      </c>
      <c r="G3" s="114">
        <v>930.56412938827054</v>
      </c>
      <c r="H3" s="114">
        <v>1242.2443686243394</v>
      </c>
      <c r="I3" s="114">
        <v>1221.6178646372728</v>
      </c>
      <c r="J3" s="114">
        <v>1234.2166986137877</v>
      </c>
      <c r="K3" s="114">
        <v>1015.7543637582943</v>
      </c>
      <c r="L3" s="114">
        <v>1125.0302451531572</v>
      </c>
      <c r="M3" s="114">
        <v>1244.8455863070412</v>
      </c>
      <c r="N3" s="114">
        <v>1426.9987646571005</v>
      </c>
      <c r="O3" s="131">
        <v>1429.0982536908045</v>
      </c>
      <c r="P3" s="131">
        <v>1183.7818188554804</v>
      </c>
      <c r="Q3" s="131">
        <v>1362.3723765480077</v>
      </c>
      <c r="R3" s="131">
        <v>1502.9380297608352</v>
      </c>
    </row>
    <row r="4" spans="1:18" ht="14.5">
      <c r="A4" s="116" t="s">
        <v>363</v>
      </c>
      <c r="B4" s="117" t="s">
        <v>364</v>
      </c>
      <c r="C4" s="114">
        <v>4.334498265780879</v>
      </c>
      <c r="D4" s="114">
        <v>4.334498265780879</v>
      </c>
      <c r="E4" s="114">
        <v>4.334498265780879</v>
      </c>
      <c r="F4" s="114">
        <v>4.334498265780879</v>
      </c>
      <c r="G4" s="114">
        <v>4.334498265780879</v>
      </c>
      <c r="H4" s="114">
        <v>108.14782955259562</v>
      </c>
      <c r="I4" s="114">
        <v>108.14782955259562</v>
      </c>
      <c r="J4" s="114">
        <v>108.14782955259562</v>
      </c>
      <c r="K4" s="114">
        <v>106.20508254612432</v>
      </c>
      <c r="L4" s="114">
        <v>108.1464564479402</v>
      </c>
      <c r="M4" s="114">
        <v>108.14782955259562</v>
      </c>
      <c r="N4" s="114">
        <v>108.14782955259562</v>
      </c>
      <c r="O4" s="131">
        <v>6.9254169383421393</v>
      </c>
      <c r="P4" s="131">
        <v>6.6744943996760311</v>
      </c>
      <c r="Q4" s="131">
        <v>6.9254169383421393</v>
      </c>
      <c r="R4" s="131">
        <v>6.9254169383421393</v>
      </c>
    </row>
    <row r="5" spans="1:18" ht="14.5">
      <c r="A5" s="118" t="s">
        <v>365</v>
      </c>
      <c r="B5" s="119" t="s">
        <v>366</v>
      </c>
      <c r="C5" s="114">
        <v>124.91347062530869</v>
      </c>
      <c r="D5" s="114">
        <v>124.91347062530869</v>
      </c>
      <c r="E5" s="114">
        <v>124.14335131584352</v>
      </c>
      <c r="F5" s="114">
        <v>92.135657330901878</v>
      </c>
      <c r="G5" s="114">
        <v>92.135657330901878</v>
      </c>
      <c r="H5" s="114">
        <v>92.335890473689091</v>
      </c>
      <c r="I5" s="114">
        <v>92.335890473689091</v>
      </c>
      <c r="J5" s="114">
        <v>92.335890473689091</v>
      </c>
      <c r="K5" s="114">
        <v>92.335890473689091</v>
      </c>
      <c r="L5" s="114">
        <v>75.470758020017257</v>
      </c>
      <c r="M5" s="114">
        <v>92.335890473689091</v>
      </c>
      <c r="N5" s="114">
        <v>92.335890473689091</v>
      </c>
      <c r="O5" s="131">
        <v>237.64584668396131</v>
      </c>
      <c r="P5" s="131">
        <v>237.64584668396131</v>
      </c>
      <c r="Q5" s="131">
        <v>185.11269737092371</v>
      </c>
      <c r="R5" s="131">
        <v>237.64584668396131</v>
      </c>
    </row>
    <row r="6" spans="1:18" ht="14.5">
      <c r="A6" s="118" t="s">
        <v>367</v>
      </c>
      <c r="B6" s="119" t="s">
        <v>368</v>
      </c>
      <c r="C6" s="114">
        <v>315.36382449514502</v>
      </c>
      <c r="D6" s="114">
        <v>315.36382449514502</v>
      </c>
      <c r="E6" s="114">
        <v>298.46448178066453</v>
      </c>
      <c r="F6" s="114">
        <v>283.98791260704741</v>
      </c>
      <c r="G6" s="114">
        <v>283.98791260704741</v>
      </c>
      <c r="H6" s="114">
        <v>118.52008376388461</v>
      </c>
      <c r="I6" s="114">
        <v>97.893579776895649</v>
      </c>
      <c r="J6" s="114">
        <v>115.15305242444556</v>
      </c>
      <c r="K6" s="114">
        <v>105.09947735936171</v>
      </c>
      <c r="L6" s="114">
        <v>88.906369765151041</v>
      </c>
      <c r="M6" s="114">
        <v>118.52008376388461</v>
      </c>
      <c r="N6" s="114">
        <v>118.52008376388461</v>
      </c>
      <c r="O6" s="131">
        <v>302.50803559233583</v>
      </c>
      <c r="P6" s="131">
        <v>253.40199442198616</v>
      </c>
      <c r="Q6" s="131">
        <v>301.81063931830914</v>
      </c>
      <c r="R6" s="131">
        <v>302.50803559233583</v>
      </c>
    </row>
    <row r="7" spans="1:18" ht="14.5">
      <c r="A7" s="118" t="s">
        <v>369</v>
      </c>
      <c r="B7" s="119" t="s">
        <v>370</v>
      </c>
      <c r="C7" s="114">
        <v>100.42683872783043</v>
      </c>
      <c r="D7" s="114">
        <v>122.37762141836588</v>
      </c>
      <c r="E7" s="114">
        <v>75.23900016333738</v>
      </c>
      <c r="F7" s="114">
        <v>100.42683872783043</v>
      </c>
      <c r="G7" s="114">
        <v>100.42683872783043</v>
      </c>
      <c r="H7" s="114">
        <v>148.27901899295188</v>
      </c>
      <c r="I7" s="114">
        <v>148.27901899295188</v>
      </c>
      <c r="J7" s="114">
        <v>148.27901899295188</v>
      </c>
      <c r="K7" s="114">
        <v>109.58625321560423</v>
      </c>
      <c r="L7" s="114">
        <v>152.43573713917576</v>
      </c>
      <c r="M7" s="114">
        <v>148.27901899295188</v>
      </c>
      <c r="N7" s="114">
        <v>148.27901899295188</v>
      </c>
      <c r="O7" s="131">
        <v>171.10510131725354</v>
      </c>
      <c r="P7" s="131">
        <v>76.97164718791899</v>
      </c>
      <c r="Q7" s="131">
        <v>171.10510131725354</v>
      </c>
      <c r="R7" s="131">
        <v>171.10510131725354</v>
      </c>
    </row>
    <row r="8" spans="1:18" ht="14.5">
      <c r="A8" s="118" t="s">
        <v>371</v>
      </c>
      <c r="B8" s="119" t="s">
        <v>372</v>
      </c>
      <c r="C8" s="114">
        <v>63.704092390396966</v>
      </c>
      <c r="D8" s="114">
        <v>63.704092390396966</v>
      </c>
      <c r="E8" s="114">
        <v>15.75896749219039</v>
      </c>
      <c r="F8" s="114">
        <v>16.705979780337575</v>
      </c>
      <c r="G8" s="114">
        <v>16.705979780337575</v>
      </c>
      <c r="H8" s="114">
        <v>151.69667667750696</v>
      </c>
      <c r="I8" s="114">
        <v>151.69667667750696</v>
      </c>
      <c r="J8" s="114">
        <v>151.69667667750696</v>
      </c>
      <c r="K8" s="114">
        <v>76.656534392989812</v>
      </c>
      <c r="L8" s="114">
        <v>137.33875417545445</v>
      </c>
      <c r="M8" s="114">
        <v>151.69667667750696</v>
      </c>
      <c r="N8" s="114">
        <v>151.69667667750696</v>
      </c>
      <c r="O8" s="131">
        <v>138.20218039178093</v>
      </c>
      <c r="P8" s="131">
        <v>134.21503890858111</v>
      </c>
      <c r="Q8" s="131">
        <v>137.40012174189837</v>
      </c>
      <c r="R8" s="131">
        <v>138.20218039178093</v>
      </c>
    </row>
    <row r="9" spans="1:18" ht="14.5">
      <c r="A9" s="118" t="s">
        <v>373</v>
      </c>
      <c r="B9" s="119" t="s">
        <v>374</v>
      </c>
      <c r="C9" s="114">
        <v>111.17354833900646</v>
      </c>
      <c r="D9" s="114">
        <v>111.17354833900646</v>
      </c>
      <c r="E9" s="114">
        <v>88.676377823153501</v>
      </c>
      <c r="F9" s="114">
        <v>62.971022739941766</v>
      </c>
      <c r="G9" s="114">
        <v>107.36702746239231</v>
      </c>
      <c r="H9" s="114">
        <v>87.035236038315446</v>
      </c>
      <c r="I9" s="114">
        <v>87.035236038315446</v>
      </c>
      <c r="J9" s="114">
        <v>82.584220164739591</v>
      </c>
      <c r="K9" s="114">
        <v>78.520875162142758</v>
      </c>
      <c r="L9" s="114">
        <v>86.921130176993145</v>
      </c>
      <c r="M9" s="114">
        <v>89.470004019825751</v>
      </c>
      <c r="N9" s="114">
        <v>87.035236038315446</v>
      </c>
      <c r="O9" s="131">
        <v>73.715500172362255</v>
      </c>
      <c r="P9" s="131">
        <v>42.593556421154034</v>
      </c>
      <c r="Q9" s="131">
        <v>63.790274974985927</v>
      </c>
      <c r="R9" s="131">
        <v>53.639064237060509</v>
      </c>
    </row>
    <row r="10" spans="1:18" ht="14.5">
      <c r="A10" s="118" t="s">
        <v>375</v>
      </c>
      <c r="B10" s="119" t="s">
        <v>376</v>
      </c>
      <c r="C10" s="114">
        <v>39.687687526271802</v>
      </c>
      <c r="D10" s="114">
        <v>39.687687526271802</v>
      </c>
      <c r="E10" s="114">
        <v>32.137134852463205</v>
      </c>
      <c r="F10" s="114">
        <v>6.1596965753303232</v>
      </c>
      <c r="G10" s="114">
        <v>6.1596965753303232</v>
      </c>
      <c r="H10" s="114">
        <v>65.776049173754274</v>
      </c>
      <c r="I10" s="114">
        <v>65.776049173754274</v>
      </c>
      <c r="J10" s="114">
        <v>65.566426376061898</v>
      </c>
      <c r="K10" s="114">
        <v>25.928187983896962</v>
      </c>
      <c r="L10" s="114">
        <v>6.0722371389118504</v>
      </c>
      <c r="M10" s="114">
        <v>65.776049173754274</v>
      </c>
      <c r="N10" s="114">
        <v>65.776049173754274</v>
      </c>
      <c r="O10" s="131">
        <v>6.4705070060009673</v>
      </c>
      <c r="P10" s="131">
        <v>6.7353360067021795</v>
      </c>
      <c r="Q10" s="131">
        <v>3.7019099797974317</v>
      </c>
      <c r="R10" s="131">
        <v>6.4705070060009673</v>
      </c>
    </row>
    <row r="11" spans="1:18" ht="14.5">
      <c r="A11" s="118" t="s">
        <v>377</v>
      </c>
      <c r="B11" s="119" t="s">
        <v>378</v>
      </c>
      <c r="C11" s="114">
        <v>171.75315458000983</v>
      </c>
      <c r="D11" s="114">
        <v>171.75315458000983</v>
      </c>
      <c r="E11" s="114">
        <v>158.34016247626934</v>
      </c>
      <c r="F11" s="114">
        <v>109.11532891512574</v>
      </c>
      <c r="G11" s="114">
        <v>171.72633404410371</v>
      </c>
      <c r="H11" s="114">
        <v>180.53367581028402</v>
      </c>
      <c r="I11" s="114">
        <v>180.53367581028402</v>
      </c>
      <c r="J11" s="114">
        <v>180.53367581028402</v>
      </c>
      <c r="K11" s="114">
        <v>148.42615158350239</v>
      </c>
      <c r="L11" s="114">
        <v>180.53367581028402</v>
      </c>
      <c r="M11" s="114">
        <v>180.70012551155293</v>
      </c>
      <c r="N11" s="114">
        <v>180.53367581028402</v>
      </c>
      <c r="O11" s="131">
        <v>239.86157079947856</v>
      </c>
      <c r="P11" s="131">
        <v>175.43285923821747</v>
      </c>
      <c r="Q11" s="131">
        <v>239.86212011662712</v>
      </c>
      <c r="R11" s="131">
        <v>333.77778280461723</v>
      </c>
    </row>
    <row r="12" spans="1:18" ht="14.5">
      <c r="A12" s="118" t="s">
        <v>379</v>
      </c>
      <c r="B12" s="119" t="s">
        <v>380</v>
      </c>
      <c r="C12" s="114">
        <v>40.499625601542732</v>
      </c>
      <c r="D12" s="114">
        <v>40.499625601542732</v>
      </c>
      <c r="E12" s="114">
        <v>29.467734255615159</v>
      </c>
      <c r="F12" s="114">
        <v>40.499625601542732</v>
      </c>
      <c r="G12" s="114">
        <v>40.499625601542732</v>
      </c>
      <c r="H12" s="114">
        <v>18.950596487873586</v>
      </c>
      <c r="I12" s="114">
        <v>18.950596487873586</v>
      </c>
      <c r="J12" s="114">
        <v>18.950596487873586</v>
      </c>
      <c r="K12" s="114">
        <v>17.922595036562729</v>
      </c>
      <c r="L12" s="114">
        <v>18.235814825356819</v>
      </c>
      <c r="M12" s="114">
        <v>18.950596487873586</v>
      </c>
      <c r="N12" s="114">
        <v>18.950596487873586</v>
      </c>
      <c r="O12" s="131">
        <v>45.741174041687422</v>
      </c>
      <c r="P12" s="131">
        <v>45.741174041687422</v>
      </c>
      <c r="Q12" s="131">
        <v>45.741174041687422</v>
      </c>
      <c r="R12" s="131">
        <v>45.741174041687422</v>
      </c>
    </row>
    <row r="13" spans="1:18" ht="14.5">
      <c r="A13" s="118" t="s">
        <v>381</v>
      </c>
      <c r="B13" s="119" t="s">
        <v>382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31">
        <v>0</v>
      </c>
      <c r="P13" s="131">
        <v>0</v>
      </c>
      <c r="Q13" s="131">
        <v>0</v>
      </c>
      <c r="R13" s="131">
        <v>0</v>
      </c>
    </row>
    <row r="14" spans="1:18" ht="14.5">
      <c r="A14" s="118" t="s">
        <v>383</v>
      </c>
      <c r="B14" s="119" t="s">
        <v>384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31">
        <v>0</v>
      </c>
      <c r="P14" s="131">
        <v>0</v>
      </c>
      <c r="Q14" s="131">
        <v>0</v>
      </c>
      <c r="R14" s="131">
        <v>0</v>
      </c>
    </row>
    <row r="15" spans="1:18" ht="14.5">
      <c r="A15" s="118" t="s">
        <v>385</v>
      </c>
      <c r="B15" s="119" t="s">
        <v>386</v>
      </c>
      <c r="C15" s="114">
        <v>107.22055899258065</v>
      </c>
      <c r="D15" s="114">
        <v>107.22055899258065</v>
      </c>
      <c r="E15" s="114">
        <v>80.567524571557428</v>
      </c>
      <c r="F15" s="114">
        <v>107.22055899258065</v>
      </c>
      <c r="G15" s="114">
        <v>107.22055899258065</v>
      </c>
      <c r="H15" s="114">
        <v>236.66315838818991</v>
      </c>
      <c r="I15" s="114">
        <v>236.66315838818991</v>
      </c>
      <c r="J15" s="114">
        <v>236.66315838818991</v>
      </c>
      <c r="K15" s="114">
        <v>220.76716273889298</v>
      </c>
      <c r="L15" s="114">
        <v>236.66315838818991</v>
      </c>
      <c r="M15" s="114">
        <v>236.66315838818991</v>
      </c>
      <c r="N15" s="114">
        <v>236.66315838818991</v>
      </c>
      <c r="O15" s="131">
        <v>151.8008335514005</v>
      </c>
      <c r="P15" s="131">
        <v>148.20743977939247</v>
      </c>
      <c r="Q15" s="131">
        <v>151.8008335514005</v>
      </c>
      <c r="R15" s="131">
        <v>151.8008335514005</v>
      </c>
    </row>
    <row r="16" spans="1:18" ht="14.5">
      <c r="A16" s="118" t="s">
        <v>387</v>
      </c>
      <c r="B16" s="119" t="s">
        <v>388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184.75439603283886</v>
      </c>
      <c r="O16" s="131">
        <v>0</v>
      </c>
      <c r="P16" s="131">
        <v>0</v>
      </c>
      <c r="Q16" s="131">
        <v>0</v>
      </c>
      <c r="R16" s="131">
        <v>0</v>
      </c>
    </row>
    <row r="17" spans="1:18" ht="15" thickBot="1">
      <c r="A17" s="120" t="s">
        <v>389</v>
      </c>
      <c r="B17" s="121" t="s">
        <v>390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31">
        <v>0</v>
      </c>
      <c r="P17" s="131">
        <v>0</v>
      </c>
      <c r="Q17" s="131">
        <v>0</v>
      </c>
      <c r="R17" s="131">
        <v>0</v>
      </c>
    </row>
    <row r="18" spans="1:18" ht="15" thickBot="1">
      <c r="A18" s="122" t="s">
        <v>391</v>
      </c>
      <c r="B18" s="123" t="s">
        <v>392</v>
      </c>
      <c r="C18" s="114">
        <v>514.39297093475864</v>
      </c>
      <c r="D18" s="114">
        <v>536.34375362537867</v>
      </c>
      <c r="E18" s="114">
        <v>240.40400086316919</v>
      </c>
      <c r="F18" s="114">
        <v>408.57408953551499</v>
      </c>
      <c r="G18" s="114">
        <v>496.52306690484909</v>
      </c>
      <c r="H18" s="114">
        <v>802.3237080019685</v>
      </c>
      <c r="I18" s="114">
        <v>802.3237080019685</v>
      </c>
      <c r="J18" s="114">
        <v>800.84132794333311</v>
      </c>
      <c r="K18" s="114">
        <v>486.82887832585857</v>
      </c>
      <c r="L18" s="114">
        <v>743.18431770399411</v>
      </c>
      <c r="M18" s="114">
        <v>804.92492568459238</v>
      </c>
      <c r="N18" s="114">
        <v>987.07810403472979</v>
      </c>
      <c r="O18" s="131">
        <v>831.80523771964897</v>
      </c>
      <c r="P18" s="131">
        <v>489.7814122139763</v>
      </c>
      <c r="Q18" s="131">
        <v>819.3078244005967</v>
      </c>
      <c r="R18" s="131">
        <v>924.01644254299094</v>
      </c>
    </row>
    <row r="19" spans="1:18" ht="15" thickBot="1">
      <c r="A19" s="124"/>
      <c r="B19" s="123" t="s">
        <v>393</v>
      </c>
      <c r="C19" s="114">
        <v>0.74156735880265578</v>
      </c>
      <c r="D19" s="114">
        <v>0.74156735880265578</v>
      </c>
      <c r="E19" s="114">
        <v>2.6671162960209078</v>
      </c>
      <c r="F19" s="114">
        <v>25.911632409463397</v>
      </c>
      <c r="G19" s="114">
        <v>25.999757952679381</v>
      </c>
      <c r="H19" s="114">
        <v>37.762815565337966</v>
      </c>
      <c r="I19" s="114">
        <v>37.762815565337966</v>
      </c>
      <c r="J19" s="114">
        <v>37.762815565337966</v>
      </c>
      <c r="K19" s="114">
        <v>45.505715405281812</v>
      </c>
      <c r="L19" s="114">
        <v>43.174891822328973</v>
      </c>
      <c r="M19" s="114">
        <v>38.16538077143791</v>
      </c>
      <c r="N19" s="114">
        <v>37.762815565337966</v>
      </c>
      <c r="O19" s="131">
        <v>2.7157302109328225</v>
      </c>
      <c r="P19" s="131">
        <v>2.3928813866752807</v>
      </c>
      <c r="Q19" s="131">
        <v>3.0969408229749034</v>
      </c>
      <c r="R19" s="131">
        <v>2.7157302109328225</v>
      </c>
    </row>
    <row r="20" spans="1:18" ht="15" thickBot="1">
      <c r="A20" s="124"/>
      <c r="B20" s="127" t="s">
        <v>396</v>
      </c>
      <c r="C20" s="128">
        <v>46.6</v>
      </c>
      <c r="D20" s="128">
        <v>46.6</v>
      </c>
      <c r="E20" s="128">
        <v>46.6</v>
      </c>
      <c r="F20" s="128">
        <v>46.6</v>
      </c>
      <c r="G20" s="128">
        <v>46.6</v>
      </c>
      <c r="H20" s="128">
        <v>44.1</v>
      </c>
      <c r="I20" s="128">
        <v>44.1</v>
      </c>
      <c r="J20" s="128">
        <v>44.1</v>
      </c>
      <c r="K20" s="128">
        <v>44.1</v>
      </c>
      <c r="L20" s="128">
        <v>44.1</v>
      </c>
      <c r="M20" s="128">
        <v>44.1</v>
      </c>
      <c r="N20" s="128">
        <v>44.1</v>
      </c>
      <c r="O20" s="131">
        <v>58</v>
      </c>
      <c r="P20" s="131">
        <v>58</v>
      </c>
      <c r="Q20" s="131">
        <v>58</v>
      </c>
      <c r="R20" s="131">
        <v>58</v>
      </c>
    </row>
  </sheetData>
  <mergeCells count="1">
    <mergeCell ref="A18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F16" sqref="F16"/>
    </sheetView>
  </sheetViews>
  <sheetFormatPr baseColWidth="10" defaultRowHeight="14"/>
  <cols>
    <col min="2" max="2" width="27.58203125" bestFit="1" customWidth="1"/>
  </cols>
  <sheetData>
    <row r="2" spans="2:3" ht="14.5">
      <c r="B2" s="132" t="s">
        <v>401</v>
      </c>
      <c r="C2" s="133">
        <v>10</v>
      </c>
    </row>
    <row r="3" spans="2:3" ht="14.5">
      <c r="B3" s="132" t="s">
        <v>402</v>
      </c>
      <c r="C3" s="133">
        <v>100</v>
      </c>
    </row>
    <row r="4" spans="2:3" ht="14.5">
      <c r="B4" s="132" t="s">
        <v>403</v>
      </c>
      <c r="C4" s="133">
        <v>115</v>
      </c>
    </row>
    <row r="5" spans="2:3" ht="14.5">
      <c r="B5" s="132" t="s">
        <v>404</v>
      </c>
      <c r="C5" s="133">
        <v>15</v>
      </c>
    </row>
    <row r="6" spans="2:3" ht="14.5">
      <c r="B6" s="132" t="s">
        <v>405</v>
      </c>
      <c r="C6" s="1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A21" sqref="A21"/>
    </sheetView>
  </sheetViews>
  <sheetFormatPr baseColWidth="10" defaultRowHeight="14"/>
  <cols>
    <col min="1" max="1" width="31.1640625" bestFit="1" customWidth="1"/>
    <col min="2" max="2" width="28.83203125" bestFit="1" customWidth="1"/>
  </cols>
  <sheetData>
    <row r="1" spans="1:17" ht="14.5" thickBot="1">
      <c r="A1" s="105" t="s">
        <v>350</v>
      </c>
      <c r="B1" s="106" t="s">
        <v>350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29">
      <c r="A2" s="108" t="s">
        <v>351</v>
      </c>
      <c r="B2" s="109"/>
      <c r="C2" s="110" t="s">
        <v>352</v>
      </c>
      <c r="D2" s="110" t="s">
        <v>406</v>
      </c>
      <c r="E2" s="110" t="s">
        <v>407</v>
      </c>
      <c r="F2" s="110" t="s">
        <v>408</v>
      </c>
      <c r="G2" s="110" t="s">
        <v>409</v>
      </c>
      <c r="H2" s="110" t="s">
        <v>354</v>
      </c>
      <c r="I2" s="110" t="s">
        <v>226</v>
      </c>
      <c r="J2" s="110" t="s">
        <v>235</v>
      </c>
      <c r="K2" s="110" t="s">
        <v>406</v>
      </c>
      <c r="L2" s="110" t="s">
        <v>408</v>
      </c>
      <c r="M2" s="110" t="s">
        <v>409</v>
      </c>
      <c r="N2" s="110" t="s">
        <v>358</v>
      </c>
      <c r="O2" s="110" t="s">
        <v>406</v>
      </c>
      <c r="P2" s="110" t="s">
        <v>408</v>
      </c>
      <c r="Q2" s="110" t="s">
        <v>409</v>
      </c>
    </row>
    <row r="3" spans="1:17" ht="44" thickBot="1">
      <c r="A3" s="112" t="s">
        <v>361</v>
      </c>
      <c r="B3" s="113" t="s">
        <v>362</v>
      </c>
      <c r="C3" s="114">
        <v>1230.7638289185647</v>
      </c>
      <c r="D3" s="114">
        <v>1059.5858816810319</v>
      </c>
      <c r="E3" s="114">
        <v>1000.1571195364194</v>
      </c>
      <c r="F3" s="114">
        <v>1107.1641293878479</v>
      </c>
      <c r="G3" s="114">
        <v>980.19040840940056</v>
      </c>
      <c r="H3" s="114">
        <v>1283.8903858064498</v>
      </c>
      <c r="I3" s="114">
        <v>1263.2638818194607</v>
      </c>
      <c r="J3" s="114">
        <v>1275.8627157957424</v>
      </c>
      <c r="K3" s="114">
        <v>1059.3431279466427</v>
      </c>
      <c r="L3" s="114">
        <v>1166.6776354395342</v>
      </c>
      <c r="M3" s="114">
        <v>987.72064091242316</v>
      </c>
      <c r="N3" s="114">
        <v>1424.3303198106421</v>
      </c>
      <c r="O3" s="114">
        <v>1177.9735404053158</v>
      </c>
      <c r="P3" s="114">
        <v>1410.1375919803015</v>
      </c>
      <c r="Q3" s="114">
        <v>1167.994028096773</v>
      </c>
    </row>
    <row r="4" spans="1:17" ht="14.5">
      <c r="A4" s="116" t="s">
        <v>363</v>
      </c>
      <c r="B4" s="117" t="s">
        <v>364</v>
      </c>
      <c r="C4" s="114">
        <v>4.334498265780879</v>
      </c>
      <c r="D4" s="114">
        <v>4.334498265780879</v>
      </c>
      <c r="E4" s="114">
        <v>4.334498265780879</v>
      </c>
      <c r="F4" s="114">
        <v>4.334498265780879</v>
      </c>
      <c r="G4" s="114">
        <v>4.334498265780879</v>
      </c>
      <c r="H4" s="114">
        <v>10</v>
      </c>
      <c r="I4" s="114">
        <v>10</v>
      </c>
      <c r="J4" s="114">
        <v>10</v>
      </c>
      <c r="K4" s="114">
        <v>10</v>
      </c>
      <c r="L4" s="114">
        <v>10</v>
      </c>
      <c r="M4" s="114">
        <v>10</v>
      </c>
      <c r="N4" s="114">
        <v>6.9254169383421393</v>
      </c>
      <c r="O4" s="114">
        <v>6.6744943996760311</v>
      </c>
      <c r="P4" s="114">
        <v>6.9254169383421393</v>
      </c>
      <c r="Q4" s="114">
        <v>6.6744943996760311</v>
      </c>
    </row>
    <row r="5" spans="1:17" ht="14.5">
      <c r="A5" s="118" t="s">
        <v>365</v>
      </c>
      <c r="B5" s="119" t="s">
        <v>366</v>
      </c>
      <c r="C5" s="114">
        <v>100</v>
      </c>
      <c r="D5" s="114">
        <v>100</v>
      </c>
      <c r="E5" s="114">
        <v>92.135657330901878</v>
      </c>
      <c r="F5" s="114">
        <v>92.135657330901878</v>
      </c>
      <c r="G5" s="114">
        <v>92.135657330901878</v>
      </c>
      <c r="H5" s="114">
        <v>92.335890473689091</v>
      </c>
      <c r="I5" s="114">
        <v>92.335890473689091</v>
      </c>
      <c r="J5" s="114">
        <v>92.335890473689091</v>
      </c>
      <c r="K5" s="114">
        <v>92.335890473689091</v>
      </c>
      <c r="L5" s="114">
        <v>75.470758020017257</v>
      </c>
      <c r="M5" s="114">
        <v>75.470758020017257</v>
      </c>
      <c r="N5" s="114">
        <v>100</v>
      </c>
      <c r="O5" s="114">
        <v>100</v>
      </c>
      <c r="P5" s="114">
        <v>100</v>
      </c>
      <c r="Q5" s="114">
        <v>100</v>
      </c>
    </row>
    <row r="6" spans="1:17" ht="14.5">
      <c r="A6" s="118" t="s">
        <v>367</v>
      </c>
      <c r="B6" s="119" t="s">
        <v>368</v>
      </c>
      <c r="C6" s="114">
        <v>315.36382449514502</v>
      </c>
      <c r="D6" s="114">
        <v>298.46448178066453</v>
      </c>
      <c r="E6" s="114">
        <v>283.98791260704741</v>
      </c>
      <c r="F6" s="114">
        <v>283.98791260704741</v>
      </c>
      <c r="G6" s="114">
        <v>268.76990505783237</v>
      </c>
      <c r="H6" s="114">
        <v>118.52008376388461</v>
      </c>
      <c r="I6" s="114">
        <v>97.893579776895649</v>
      </c>
      <c r="J6" s="114">
        <v>115.15305242444556</v>
      </c>
      <c r="K6" s="114">
        <v>105.09947735936171</v>
      </c>
      <c r="L6" s="114">
        <v>88.906369765151041</v>
      </c>
      <c r="M6" s="114">
        <v>78.839068447257006</v>
      </c>
      <c r="N6" s="114">
        <v>302.50803559233583</v>
      </c>
      <c r="O6" s="114">
        <v>253.40199442198616</v>
      </c>
      <c r="P6" s="114">
        <v>301.81063931830914</v>
      </c>
      <c r="Q6" s="114">
        <v>252.81780628167843</v>
      </c>
    </row>
    <row r="7" spans="1:17" ht="14.5">
      <c r="A7" s="118" t="s">
        <v>369</v>
      </c>
      <c r="B7" s="119" t="s">
        <v>370</v>
      </c>
      <c r="C7" s="114">
        <v>100.42683872783043</v>
      </c>
      <c r="D7" s="114">
        <v>75.23900016333738</v>
      </c>
      <c r="E7" s="114">
        <v>100.42683872783043</v>
      </c>
      <c r="F7" s="114">
        <v>100.42683872783043</v>
      </c>
      <c r="G7" s="114">
        <v>75.23900016333738</v>
      </c>
      <c r="H7" s="114">
        <v>148.27901899295188</v>
      </c>
      <c r="I7" s="114">
        <v>148.27901899295188</v>
      </c>
      <c r="J7" s="114">
        <v>148.27901899295188</v>
      </c>
      <c r="K7" s="114">
        <v>109.58625321560423</v>
      </c>
      <c r="L7" s="114">
        <v>152.43573713917576</v>
      </c>
      <c r="M7" s="114">
        <v>112.65829382129262</v>
      </c>
      <c r="N7" s="114">
        <v>171.10510131725354</v>
      </c>
      <c r="O7" s="114">
        <v>76.97164718791899</v>
      </c>
      <c r="P7" s="114">
        <v>171.10510131725354</v>
      </c>
      <c r="Q7" s="114">
        <v>76.97164718791899</v>
      </c>
    </row>
    <row r="8" spans="1:17" ht="14.5">
      <c r="A8" s="118" t="s">
        <v>371</v>
      </c>
      <c r="B8" s="119" t="s">
        <v>372</v>
      </c>
      <c r="C8" s="114">
        <v>63.704092390396966</v>
      </c>
      <c r="D8" s="114">
        <v>15.75896749219039</v>
      </c>
      <c r="E8" s="114">
        <v>16.705979780337575</v>
      </c>
      <c r="F8" s="114">
        <v>16.705979780337575</v>
      </c>
      <c r="G8" s="114">
        <v>4.1326857098935159</v>
      </c>
      <c r="H8" s="114">
        <v>151.69667667750696</v>
      </c>
      <c r="I8" s="114">
        <v>151.69667667750696</v>
      </c>
      <c r="J8" s="114">
        <v>151.69667667750696</v>
      </c>
      <c r="K8" s="114">
        <v>76.656534392989812</v>
      </c>
      <c r="L8" s="114">
        <v>137.33875417545445</v>
      </c>
      <c r="M8" s="114">
        <v>69.401078280195037</v>
      </c>
      <c r="N8" s="114">
        <v>138.20218039178093</v>
      </c>
      <c r="O8" s="114">
        <v>134.21503890858111</v>
      </c>
      <c r="P8" s="114">
        <v>137.40012174189837</v>
      </c>
      <c r="Q8" s="114">
        <v>133.43611970053544</v>
      </c>
    </row>
    <row r="9" spans="1:17" ht="14.5">
      <c r="A9" s="118" t="s">
        <v>373</v>
      </c>
      <c r="B9" s="119" t="s">
        <v>374</v>
      </c>
      <c r="C9" s="114">
        <v>111.17354833900646</v>
      </c>
      <c r="D9" s="114">
        <v>88.676377823153501</v>
      </c>
      <c r="E9" s="114">
        <v>62.971022739941766</v>
      </c>
      <c r="F9" s="114">
        <v>107.36702746239231</v>
      </c>
      <c r="G9" s="114">
        <v>85.640147636301364</v>
      </c>
      <c r="H9" s="114">
        <v>87.035236038315446</v>
      </c>
      <c r="I9" s="114">
        <v>87.035236038315446</v>
      </c>
      <c r="J9" s="114">
        <v>82.584220164739591</v>
      </c>
      <c r="K9" s="114">
        <v>78.520875162142758</v>
      </c>
      <c r="L9" s="114">
        <v>86.921130176993145</v>
      </c>
      <c r="M9" s="114">
        <v>78.417931888820533</v>
      </c>
      <c r="N9" s="114">
        <v>73.715500172362255</v>
      </c>
      <c r="O9" s="114">
        <v>42.593556421154034</v>
      </c>
      <c r="P9" s="114">
        <v>63.790274974985927</v>
      </c>
      <c r="Q9" s="114">
        <v>36.858661610040649</v>
      </c>
    </row>
    <row r="10" spans="1:17" ht="14.5">
      <c r="A10" s="118" t="s">
        <v>375</v>
      </c>
      <c r="B10" s="119" t="s">
        <v>376</v>
      </c>
      <c r="C10" s="114">
        <v>39.687687526271802</v>
      </c>
      <c r="D10" s="114">
        <v>32.137134852463205</v>
      </c>
      <c r="E10" s="114">
        <v>6.1596965753303232</v>
      </c>
      <c r="F10" s="114">
        <v>6.1596965753303232</v>
      </c>
      <c r="G10" s="114">
        <v>4.9878189390754351</v>
      </c>
      <c r="H10" s="114">
        <v>65.776049173754274</v>
      </c>
      <c r="I10" s="114">
        <v>65.776049173754274</v>
      </c>
      <c r="J10" s="114">
        <v>65.566426376061898</v>
      </c>
      <c r="K10" s="114">
        <v>25.928187983896962</v>
      </c>
      <c r="L10" s="114">
        <v>6.0722371389118504</v>
      </c>
      <c r="M10" s="114">
        <v>2.3936084334376395</v>
      </c>
      <c r="N10" s="114">
        <v>6.4705070060009673</v>
      </c>
      <c r="O10" s="114">
        <v>6.7353360067021795</v>
      </c>
      <c r="P10" s="114">
        <v>3.7019099797974317</v>
      </c>
      <c r="Q10" s="114">
        <v>3.8534240914004898</v>
      </c>
    </row>
    <row r="11" spans="1:17" ht="14.5">
      <c r="A11" s="118" t="s">
        <v>377</v>
      </c>
      <c r="B11" s="119" t="s">
        <v>378</v>
      </c>
      <c r="C11" s="114">
        <v>171.75315458000983</v>
      </c>
      <c r="D11" s="114">
        <v>158.34016247626934</v>
      </c>
      <c r="E11" s="114">
        <v>109.11532891512574</v>
      </c>
      <c r="F11" s="114">
        <v>171.72633404410371</v>
      </c>
      <c r="G11" s="114">
        <v>158.31543647910522</v>
      </c>
      <c r="H11" s="114">
        <v>180.53367581028402</v>
      </c>
      <c r="I11" s="114">
        <v>180.53367581028402</v>
      </c>
      <c r="J11" s="114">
        <v>180.53367581028402</v>
      </c>
      <c r="K11" s="114">
        <v>148.42615158350239</v>
      </c>
      <c r="L11" s="114">
        <v>180.53367581028402</v>
      </c>
      <c r="M11" s="114">
        <v>148.42615158350239</v>
      </c>
      <c r="N11" s="114">
        <v>239.86157079947856</v>
      </c>
      <c r="O11" s="114">
        <v>175.43285923821747</v>
      </c>
      <c r="P11" s="114">
        <v>239.86212011662712</v>
      </c>
      <c r="Q11" s="114">
        <v>175.43326100444321</v>
      </c>
    </row>
    <row r="12" spans="1:17" ht="14.5">
      <c r="A12" s="118" t="s">
        <v>379</v>
      </c>
      <c r="B12" s="119" t="s">
        <v>380</v>
      </c>
      <c r="C12" s="114">
        <v>40.499625601542732</v>
      </c>
      <c r="D12" s="114">
        <v>29.467734255615159</v>
      </c>
      <c r="E12" s="114">
        <v>40.499625601542732</v>
      </c>
      <c r="F12" s="114">
        <v>40.499625601542732</v>
      </c>
      <c r="G12" s="114">
        <v>29.467734255615159</v>
      </c>
      <c r="H12" s="114">
        <v>18.950596487873586</v>
      </c>
      <c r="I12" s="114">
        <v>18.950596487873586</v>
      </c>
      <c r="J12" s="114">
        <v>18.950596487873586</v>
      </c>
      <c r="K12" s="114">
        <v>17.922595036562729</v>
      </c>
      <c r="L12" s="114">
        <v>18.235814825356819</v>
      </c>
      <c r="M12" s="114">
        <v>17.246587699007595</v>
      </c>
      <c r="N12" s="114">
        <v>45.741174041687422</v>
      </c>
      <c r="O12" s="114">
        <v>45.741174041687422</v>
      </c>
      <c r="P12" s="114">
        <v>45.741174041687422</v>
      </c>
      <c r="Q12" s="114">
        <v>45.741174041687422</v>
      </c>
    </row>
    <row r="13" spans="1:17" ht="14.5">
      <c r="A13" s="118" t="s">
        <v>381</v>
      </c>
      <c r="B13" s="119" t="s">
        <v>382</v>
      </c>
      <c r="C13" s="114">
        <v>115</v>
      </c>
      <c r="D13" s="114">
        <v>115</v>
      </c>
      <c r="E13" s="114">
        <v>115</v>
      </c>
      <c r="F13" s="114">
        <v>115</v>
      </c>
      <c r="G13" s="114">
        <v>115</v>
      </c>
      <c r="H13" s="114">
        <v>115</v>
      </c>
      <c r="I13" s="114">
        <v>115</v>
      </c>
      <c r="J13" s="114">
        <v>115</v>
      </c>
      <c r="K13" s="114">
        <v>115</v>
      </c>
      <c r="L13" s="114">
        <v>115</v>
      </c>
      <c r="M13" s="114">
        <v>115</v>
      </c>
      <c r="N13" s="114">
        <v>115</v>
      </c>
      <c r="O13" s="114">
        <v>115</v>
      </c>
      <c r="P13" s="114">
        <v>115</v>
      </c>
      <c r="Q13" s="114">
        <v>115</v>
      </c>
    </row>
    <row r="14" spans="1:17" ht="14.5">
      <c r="A14" s="118" t="s">
        <v>383</v>
      </c>
      <c r="B14" s="119" t="s">
        <v>384</v>
      </c>
      <c r="C14" s="114">
        <v>15</v>
      </c>
      <c r="D14" s="114">
        <v>15</v>
      </c>
      <c r="E14" s="114">
        <v>15</v>
      </c>
      <c r="F14" s="114">
        <v>15</v>
      </c>
      <c r="G14" s="114">
        <v>15</v>
      </c>
      <c r="H14" s="114">
        <v>15</v>
      </c>
      <c r="I14" s="114">
        <v>15</v>
      </c>
      <c r="J14" s="114">
        <v>15</v>
      </c>
      <c r="K14" s="114">
        <v>15</v>
      </c>
      <c r="L14" s="114">
        <v>15</v>
      </c>
      <c r="M14" s="114">
        <v>15</v>
      </c>
      <c r="N14" s="114">
        <v>15</v>
      </c>
      <c r="O14" s="114">
        <v>15</v>
      </c>
      <c r="P14" s="114">
        <v>15</v>
      </c>
      <c r="Q14" s="114">
        <v>15</v>
      </c>
    </row>
    <row r="15" spans="1:17" ht="14.5">
      <c r="A15" s="118" t="s">
        <v>385</v>
      </c>
      <c r="B15" s="119" t="s">
        <v>386</v>
      </c>
      <c r="C15" s="114">
        <v>107.22055899258065</v>
      </c>
      <c r="D15" s="114">
        <v>80.567524571557428</v>
      </c>
      <c r="E15" s="114">
        <v>107.22055899258065</v>
      </c>
      <c r="F15" s="114">
        <v>107.22055899258065</v>
      </c>
      <c r="G15" s="114">
        <v>80.567524571557428</v>
      </c>
      <c r="H15" s="114">
        <v>236.66315838818991</v>
      </c>
      <c r="I15" s="114">
        <v>236.66315838818991</v>
      </c>
      <c r="J15" s="114">
        <v>236.66315838818991</v>
      </c>
      <c r="K15" s="114">
        <v>220.76716273889298</v>
      </c>
      <c r="L15" s="114">
        <v>236.66315838818991</v>
      </c>
      <c r="M15" s="114">
        <v>220.76716273889298</v>
      </c>
      <c r="N15" s="114">
        <v>151.8008335514005</v>
      </c>
      <c r="O15" s="114">
        <v>148.20743977939247</v>
      </c>
      <c r="P15" s="114">
        <v>151.8008335514005</v>
      </c>
      <c r="Q15" s="114">
        <v>148.20743977939247</v>
      </c>
    </row>
    <row r="16" spans="1:17" ht="15" thickBot="1">
      <c r="A16" s="118" t="s">
        <v>387</v>
      </c>
      <c r="B16" s="119" t="s">
        <v>388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</row>
    <row r="17" spans="1:17" ht="15" thickBot="1">
      <c r="A17" s="130"/>
      <c r="B17" s="127" t="s">
        <v>396</v>
      </c>
      <c r="C17" s="114">
        <v>46.6</v>
      </c>
      <c r="D17" s="114">
        <v>46.6</v>
      </c>
      <c r="E17" s="114">
        <v>46.6</v>
      </c>
      <c r="F17" s="114">
        <v>46.6</v>
      </c>
      <c r="G17" s="114">
        <v>46.6</v>
      </c>
      <c r="H17" s="114">
        <v>44.1</v>
      </c>
      <c r="I17" s="114">
        <v>44.1</v>
      </c>
      <c r="J17" s="114">
        <v>44.1</v>
      </c>
      <c r="K17" s="114">
        <v>44.1</v>
      </c>
      <c r="L17" s="114">
        <v>44.1</v>
      </c>
      <c r="M17" s="114">
        <v>44.1</v>
      </c>
      <c r="N17" s="114">
        <v>58</v>
      </c>
      <c r="O17" s="114">
        <v>58</v>
      </c>
      <c r="P17" s="114">
        <v>58</v>
      </c>
      <c r="Q17" s="114">
        <v>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C16" sqref="C16"/>
    </sheetView>
  </sheetViews>
  <sheetFormatPr baseColWidth="10" defaultRowHeight="14"/>
  <cols>
    <col min="1" max="1" width="31.1640625" bestFit="1" customWidth="1"/>
    <col min="2" max="2" width="28.83203125" bestFit="1" customWidth="1"/>
  </cols>
  <sheetData>
    <row r="1" spans="1:17" ht="14.5" thickBot="1">
      <c r="A1" s="105" t="s">
        <v>350</v>
      </c>
      <c r="B1" s="106" t="s">
        <v>350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29">
      <c r="A2" s="108" t="s">
        <v>351</v>
      </c>
      <c r="B2" s="109"/>
      <c r="C2" s="111" t="s">
        <v>352</v>
      </c>
      <c r="D2" s="111" t="s">
        <v>406</v>
      </c>
      <c r="E2" s="111" t="s">
        <v>407</v>
      </c>
      <c r="F2" s="111" t="s">
        <v>408</v>
      </c>
      <c r="G2" s="111" t="s">
        <v>409</v>
      </c>
      <c r="H2" s="111" t="s">
        <v>354</v>
      </c>
      <c r="I2" s="111" t="s">
        <v>226</v>
      </c>
      <c r="J2" s="111" t="s">
        <v>235</v>
      </c>
      <c r="K2" s="111" t="s">
        <v>406</v>
      </c>
      <c r="L2" s="111" t="s">
        <v>408</v>
      </c>
      <c r="M2" s="111" t="s">
        <v>409</v>
      </c>
      <c r="N2" s="111" t="s">
        <v>358</v>
      </c>
      <c r="O2" s="111" t="s">
        <v>406</v>
      </c>
      <c r="P2" s="110" t="s">
        <v>408</v>
      </c>
      <c r="Q2" s="110" t="s">
        <v>409</v>
      </c>
    </row>
    <row r="3" spans="1:17" ht="44" thickBot="1">
      <c r="A3" s="112" t="s">
        <v>361</v>
      </c>
      <c r="B3" s="113" t="s">
        <v>362</v>
      </c>
      <c r="C3" s="115">
        <v>990.91782367035876</v>
      </c>
      <c r="D3" s="115">
        <v>911.19738651148009</v>
      </c>
      <c r="E3" s="115">
        <v>799.85694959146906</v>
      </c>
      <c r="F3" s="115">
        <v>872.41746637663448</v>
      </c>
      <c r="G3" s="114">
        <v>823.58148656556648</v>
      </c>
      <c r="H3" s="115">
        <v>952.93881122114897</v>
      </c>
      <c r="I3" s="115">
        <v>934.37495763285881</v>
      </c>
      <c r="J3" s="115">
        <v>946.11661624255214</v>
      </c>
      <c r="K3" s="115">
        <v>836.03161233821743</v>
      </c>
      <c r="L3" s="115">
        <v>863.41722624684837</v>
      </c>
      <c r="M3" s="114">
        <v>774.94917956181996</v>
      </c>
      <c r="N3" s="115">
        <v>1078.9674133603385</v>
      </c>
      <c r="O3" s="115">
        <v>949.77211620267349</v>
      </c>
      <c r="P3" s="115">
        <v>1069.571938452759</v>
      </c>
      <c r="Q3" s="114">
        <v>942.10750485782421</v>
      </c>
    </row>
    <row r="4" spans="1:17" ht="14.5">
      <c r="A4" s="116" t="s">
        <v>363</v>
      </c>
      <c r="B4" s="117" t="s">
        <v>364</v>
      </c>
      <c r="C4" s="115">
        <v>3.0198836878749304</v>
      </c>
      <c r="D4" s="115">
        <v>3.3805677052578371</v>
      </c>
      <c r="E4" s="115">
        <v>3.0198836878749304</v>
      </c>
      <c r="F4" s="115">
        <v>3.0198836878749304</v>
      </c>
      <c r="G4" s="114">
        <v>3.3805677052578367</v>
      </c>
      <c r="H4" s="115">
        <v>10</v>
      </c>
      <c r="I4" s="115">
        <v>10</v>
      </c>
      <c r="J4" s="115">
        <v>10</v>
      </c>
      <c r="K4" s="115">
        <v>10</v>
      </c>
      <c r="L4" s="115">
        <v>10</v>
      </c>
      <c r="M4" s="114">
        <v>10</v>
      </c>
      <c r="N4" s="115">
        <v>4.8916184243220746</v>
      </c>
      <c r="O4" s="115">
        <v>4.8435765679292784</v>
      </c>
      <c r="P4" s="115">
        <v>4.8916184243220746</v>
      </c>
      <c r="Q4" s="114">
        <v>4.8435765679292784</v>
      </c>
    </row>
    <row r="5" spans="1:17" ht="14.5">
      <c r="A5" s="118" t="s">
        <v>365</v>
      </c>
      <c r="B5" s="119" t="s">
        <v>366</v>
      </c>
      <c r="C5" s="115">
        <v>100</v>
      </c>
      <c r="D5" s="115">
        <v>100</v>
      </c>
      <c r="E5" s="115">
        <v>80.835603041558684</v>
      </c>
      <c r="F5" s="115">
        <v>80.835603041558684</v>
      </c>
      <c r="G5" s="114">
        <v>80.835603041558684</v>
      </c>
      <c r="H5" s="115">
        <v>83.16732199383182</v>
      </c>
      <c r="I5" s="115">
        <v>83.16732199383182</v>
      </c>
      <c r="J5" s="115">
        <v>83.16732199383182</v>
      </c>
      <c r="K5" s="115">
        <v>83.16732199383182</v>
      </c>
      <c r="L5" s="115">
        <v>67.988702785527167</v>
      </c>
      <c r="M5" s="114">
        <v>67.988702785527167</v>
      </c>
      <c r="N5" s="115">
        <v>100</v>
      </c>
      <c r="O5" s="115">
        <v>100</v>
      </c>
      <c r="P5" s="115">
        <v>100</v>
      </c>
      <c r="Q5" s="114">
        <v>100</v>
      </c>
    </row>
    <row r="6" spans="1:17" ht="14.5">
      <c r="A6" s="118" t="s">
        <v>367</v>
      </c>
      <c r="B6" s="119" t="s">
        <v>368</v>
      </c>
      <c r="C6" s="115">
        <v>270.48898183317277</v>
      </c>
      <c r="D6" s="115">
        <v>263.18951085996167</v>
      </c>
      <c r="E6" s="115">
        <v>241.65941328260536</v>
      </c>
      <c r="F6" s="115">
        <v>241.65941328260536</v>
      </c>
      <c r="G6" s="114">
        <v>235.13794294135664</v>
      </c>
      <c r="H6" s="115">
        <v>101.41399404502332</v>
      </c>
      <c r="I6" s="115">
        <v>82.850140456733243</v>
      </c>
      <c r="J6" s="115">
        <v>98.696184051116376</v>
      </c>
      <c r="K6" s="115">
        <v>93.595344171795958</v>
      </c>
      <c r="L6" s="115">
        <v>74.7616514461631</v>
      </c>
      <c r="M6" s="114">
        <v>68.997800193619952</v>
      </c>
      <c r="N6" s="115">
        <v>243.7038875238436</v>
      </c>
      <c r="O6" s="115">
        <v>217.326511346877</v>
      </c>
      <c r="P6" s="115">
        <v>243.07623087721959</v>
      </c>
      <c r="Q6" s="114">
        <v>216.7667893386627</v>
      </c>
    </row>
    <row r="7" spans="1:17" ht="14.5">
      <c r="A7" s="118" t="s">
        <v>369</v>
      </c>
      <c r="B7" s="119" t="s">
        <v>370</v>
      </c>
      <c r="C7" s="115">
        <v>80.705039451860529</v>
      </c>
      <c r="D7" s="115">
        <v>67.610090876120012</v>
      </c>
      <c r="E7" s="115">
        <v>80.705039451860529</v>
      </c>
      <c r="F7" s="115">
        <v>80.705039451860529</v>
      </c>
      <c r="G7" s="114">
        <v>67.610090876120012</v>
      </c>
      <c r="H7" s="115">
        <v>108.12245989138043</v>
      </c>
      <c r="I7" s="115">
        <v>108.12245989138043</v>
      </c>
      <c r="J7" s="115">
        <v>108.12245989138043</v>
      </c>
      <c r="K7" s="115">
        <v>94.344660188922234</v>
      </c>
      <c r="L7" s="115">
        <v>111.95998835541856</v>
      </c>
      <c r="M7" s="114">
        <v>97.693181109263008</v>
      </c>
      <c r="N7" s="115">
        <v>121.79135482250844</v>
      </c>
      <c r="O7" s="115">
        <v>68.835240469534071</v>
      </c>
      <c r="P7" s="115">
        <v>121.79135482250844</v>
      </c>
      <c r="Q7" s="114">
        <v>68.835240469534071</v>
      </c>
    </row>
    <row r="8" spans="1:17" ht="14.5">
      <c r="A8" s="118" t="s">
        <v>371</v>
      </c>
      <c r="B8" s="119" t="s">
        <v>372</v>
      </c>
      <c r="C8" s="115">
        <v>41.26269908568851</v>
      </c>
      <c r="D8" s="115">
        <v>14.160242640605345</v>
      </c>
      <c r="E8" s="115">
        <v>3.0049718554182547</v>
      </c>
      <c r="F8" s="115">
        <v>3.0049718554182547</v>
      </c>
      <c r="G8" s="114">
        <v>1.0312250905484488</v>
      </c>
      <c r="H8" s="115">
        <v>86.482146402410166</v>
      </c>
      <c r="I8" s="115">
        <v>86.482146402410166</v>
      </c>
      <c r="J8" s="115">
        <v>86.482146402410166</v>
      </c>
      <c r="K8" s="115">
        <v>43.26580803335974</v>
      </c>
      <c r="L8" s="115">
        <v>77.073224233853139</v>
      </c>
      <c r="M8" s="114">
        <v>38.558655895259406</v>
      </c>
      <c r="N8" s="115">
        <v>90.808709276566759</v>
      </c>
      <c r="O8" s="115">
        <v>89.479240796736775</v>
      </c>
      <c r="P8" s="115">
        <v>90.280332134350331</v>
      </c>
      <c r="Q8" s="114">
        <v>88.958599264481506</v>
      </c>
    </row>
    <row r="9" spans="1:17" ht="14.5">
      <c r="A9" s="118" t="s">
        <v>373</v>
      </c>
      <c r="B9" s="119" t="s">
        <v>374</v>
      </c>
      <c r="C9" s="115">
        <v>86.032890221667856</v>
      </c>
      <c r="D9" s="115">
        <v>72.752573599505453</v>
      </c>
      <c r="E9" s="115">
        <v>49.492199461601864</v>
      </c>
      <c r="F9" s="115">
        <v>82.607021432715129</v>
      </c>
      <c r="G9" s="114">
        <v>69.855533054100647</v>
      </c>
      <c r="H9" s="115">
        <v>74.258488495528908</v>
      </c>
      <c r="I9" s="115">
        <v>74.258488495528908</v>
      </c>
      <c r="J9" s="115">
        <v>70.328081965130622</v>
      </c>
      <c r="K9" s="115">
        <v>70.668787645928489</v>
      </c>
      <c r="L9" s="115">
        <v>74.275347167053795</v>
      </c>
      <c r="M9" s="114">
        <v>70.684831358938567</v>
      </c>
      <c r="N9" s="115">
        <v>54.662204594520993</v>
      </c>
      <c r="O9" s="115">
        <v>37.855740743767655</v>
      </c>
      <c r="P9" s="115">
        <v>48.72053077125387</v>
      </c>
      <c r="Q9" s="114">
        <v>33.740896391877456</v>
      </c>
    </row>
    <row r="10" spans="1:17" ht="14.5">
      <c r="A10" s="118" t="s">
        <v>375</v>
      </c>
      <c r="B10" s="119" t="s">
        <v>376</v>
      </c>
      <c r="C10" s="115">
        <v>33.468067880356358</v>
      </c>
      <c r="D10" s="115">
        <v>28.300214172624901</v>
      </c>
      <c r="E10" s="115">
        <v>4.66027935623283</v>
      </c>
      <c r="F10" s="115">
        <v>4.66027935623283</v>
      </c>
      <c r="G10" s="114">
        <v>3.9406787495809064</v>
      </c>
      <c r="H10" s="115">
        <v>44.570914003921523</v>
      </c>
      <c r="I10" s="115">
        <v>44.570914003921523</v>
      </c>
      <c r="J10" s="115">
        <v>44.396935549630051</v>
      </c>
      <c r="K10" s="115">
        <v>20.883464559019941</v>
      </c>
      <c r="L10" s="115">
        <v>2.8851651011717259</v>
      </c>
      <c r="M10" s="114">
        <v>1.3518287538806069</v>
      </c>
      <c r="N10" s="115">
        <v>4.9449723062148161</v>
      </c>
      <c r="O10" s="115">
        <v>5.3140451924390701</v>
      </c>
      <c r="P10" s="115">
        <v>2.6467106253095154</v>
      </c>
      <c r="Q10" s="114">
        <v>2.844250483774589</v>
      </c>
    </row>
    <row r="11" spans="1:17" ht="14.5">
      <c r="A11" s="118" t="s">
        <v>377</v>
      </c>
      <c r="B11" s="119" t="s">
        <v>378</v>
      </c>
      <c r="C11" s="115">
        <v>110.23881589651394</v>
      </c>
      <c r="D11" s="115">
        <v>105.3488440074932</v>
      </c>
      <c r="E11" s="115">
        <v>70.778113841092662</v>
      </c>
      <c r="F11" s="115">
        <v>110.22380865514482</v>
      </c>
      <c r="G11" s="114">
        <v>105.33450245713165</v>
      </c>
      <c r="H11" s="115">
        <v>113.94350330064725</v>
      </c>
      <c r="I11" s="115">
        <v>113.94350330064725</v>
      </c>
      <c r="J11" s="115">
        <v>113.94350330064725</v>
      </c>
      <c r="K11" s="115">
        <v>96.033109968349251</v>
      </c>
      <c r="L11" s="115">
        <v>113.94350330064725</v>
      </c>
      <c r="M11" s="114">
        <v>96.033109968349251</v>
      </c>
      <c r="N11" s="115">
        <v>151.49770088632175</v>
      </c>
      <c r="O11" s="115">
        <v>119.89514034959888</v>
      </c>
      <c r="P11" s="115">
        <v>151.49819527175546</v>
      </c>
      <c r="Q11" s="114">
        <v>119.89553160577381</v>
      </c>
    </row>
    <row r="12" spans="1:17" ht="14.5">
      <c r="A12" s="118" t="s">
        <v>379</v>
      </c>
      <c r="B12" s="119" t="s">
        <v>380</v>
      </c>
      <c r="C12" s="115">
        <v>26.213541940471028</v>
      </c>
      <c r="D12" s="115">
        <v>20.156485890410959</v>
      </c>
      <c r="E12" s="115">
        <v>26.213541940471028</v>
      </c>
      <c r="F12" s="115">
        <v>26.213541940471028</v>
      </c>
      <c r="G12" s="114">
        <v>20.156485890410959</v>
      </c>
      <c r="H12" s="115">
        <v>12.191578901683227</v>
      </c>
      <c r="I12" s="115">
        <v>12.191578901683227</v>
      </c>
      <c r="J12" s="115">
        <v>12.191578901683227</v>
      </c>
      <c r="K12" s="115">
        <v>11.696352316144946</v>
      </c>
      <c r="L12" s="115">
        <v>11.741239670291391</v>
      </c>
      <c r="M12" s="114">
        <v>11.264306036116885</v>
      </c>
      <c r="N12" s="115">
        <v>28.831677148947836</v>
      </c>
      <c r="O12" s="115">
        <v>28.831677148947836</v>
      </c>
      <c r="P12" s="115">
        <v>28.831677148947836</v>
      </c>
      <c r="Q12" s="114">
        <v>28.831677148947836</v>
      </c>
    </row>
    <row r="13" spans="1:17" ht="14.5">
      <c r="A13" s="118" t="s">
        <v>381</v>
      </c>
      <c r="B13" s="119" t="s">
        <v>382</v>
      </c>
      <c r="C13" s="115">
        <v>115</v>
      </c>
      <c r="D13" s="115">
        <v>115</v>
      </c>
      <c r="E13" s="115">
        <v>115</v>
      </c>
      <c r="F13" s="115">
        <v>115</v>
      </c>
      <c r="G13" s="114">
        <v>115</v>
      </c>
      <c r="H13" s="115">
        <v>115</v>
      </c>
      <c r="I13" s="115">
        <v>115</v>
      </c>
      <c r="J13" s="115">
        <v>115</v>
      </c>
      <c r="K13" s="115">
        <v>115</v>
      </c>
      <c r="L13" s="115">
        <v>115</v>
      </c>
      <c r="M13" s="114">
        <v>115</v>
      </c>
      <c r="N13" s="115">
        <v>115</v>
      </c>
      <c r="O13" s="115">
        <v>115</v>
      </c>
      <c r="P13" s="115">
        <v>115</v>
      </c>
      <c r="Q13" s="114">
        <v>115</v>
      </c>
    </row>
    <row r="14" spans="1:17" ht="14.5">
      <c r="A14" s="118" t="s">
        <v>383</v>
      </c>
      <c r="B14" s="119" t="s">
        <v>384</v>
      </c>
      <c r="C14" s="115">
        <v>15</v>
      </c>
      <c r="D14" s="115">
        <v>15</v>
      </c>
      <c r="E14" s="115">
        <v>15</v>
      </c>
      <c r="F14" s="115">
        <v>15</v>
      </c>
      <c r="G14" s="114">
        <v>15</v>
      </c>
      <c r="H14" s="115">
        <v>15</v>
      </c>
      <c r="I14" s="115">
        <v>15</v>
      </c>
      <c r="J14" s="115">
        <v>15</v>
      </c>
      <c r="K14" s="115">
        <v>15</v>
      </c>
      <c r="L14" s="115">
        <v>15</v>
      </c>
      <c r="M14" s="114">
        <v>15</v>
      </c>
      <c r="N14" s="115">
        <v>15</v>
      </c>
      <c r="O14" s="115">
        <v>15</v>
      </c>
      <c r="P14" s="115">
        <v>15</v>
      </c>
      <c r="Q14" s="114">
        <v>15</v>
      </c>
    </row>
    <row r="15" spans="1:17" ht="14.5">
      <c r="A15" s="118" t="s">
        <v>385</v>
      </c>
      <c r="B15" s="119" t="s">
        <v>386</v>
      </c>
      <c r="C15" s="115">
        <v>67.547903672752824</v>
      </c>
      <c r="D15" s="115">
        <v>64.358856759500668</v>
      </c>
      <c r="E15" s="115">
        <v>67.547903672752824</v>
      </c>
      <c r="F15" s="115">
        <v>67.547903672752824</v>
      </c>
      <c r="G15" s="114">
        <v>64.358856759500668</v>
      </c>
      <c r="H15" s="115">
        <v>149.09840418672221</v>
      </c>
      <c r="I15" s="115">
        <v>149.09840418672221</v>
      </c>
      <c r="J15" s="115">
        <v>149.09840418672221</v>
      </c>
      <c r="K15" s="115">
        <v>142.68676346086502</v>
      </c>
      <c r="L15" s="115">
        <v>149.09840418672221</v>
      </c>
      <c r="M15" s="114">
        <v>142.68676346086502</v>
      </c>
      <c r="N15" s="115">
        <v>95.635288377092039</v>
      </c>
      <c r="O15" s="115">
        <v>95.190943586842906</v>
      </c>
      <c r="P15" s="115">
        <v>95.635288377092039</v>
      </c>
      <c r="Q15" s="114">
        <v>95.190943586842906</v>
      </c>
    </row>
    <row r="16" spans="1:17" ht="15" thickBot="1">
      <c r="A16" s="118" t="s">
        <v>387</v>
      </c>
      <c r="B16" s="119" t="s">
        <v>388</v>
      </c>
      <c r="C16" s="115">
        <v>0</v>
      </c>
      <c r="D16" s="115">
        <v>0</v>
      </c>
      <c r="E16" s="115">
        <v>0</v>
      </c>
      <c r="F16" s="115">
        <v>0</v>
      </c>
      <c r="G16" s="114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4">
        <v>0</v>
      </c>
      <c r="N16" s="115">
        <v>0</v>
      </c>
      <c r="O16" s="115">
        <v>0</v>
      </c>
      <c r="P16" s="115">
        <v>0</v>
      </c>
      <c r="Q16" s="114">
        <v>0</v>
      </c>
    </row>
    <row r="17" spans="1:17" ht="15" thickBot="1">
      <c r="A17" s="130"/>
      <c r="B17" s="127" t="s">
        <v>396</v>
      </c>
      <c r="C17" s="115">
        <v>41.940000000000005</v>
      </c>
      <c r="D17" s="115">
        <v>41.940000000000005</v>
      </c>
      <c r="E17" s="115">
        <v>41.940000000000005</v>
      </c>
      <c r="F17" s="115">
        <v>41.940000000000005</v>
      </c>
      <c r="G17" s="114">
        <v>41.940000000000005</v>
      </c>
      <c r="H17" s="115">
        <v>39.690000000000005</v>
      </c>
      <c r="I17" s="115">
        <v>39.690000000000005</v>
      </c>
      <c r="J17" s="115">
        <v>39.690000000000005</v>
      </c>
      <c r="K17" s="115">
        <v>39.690000000000005</v>
      </c>
      <c r="L17" s="115">
        <v>39.690000000000005</v>
      </c>
      <c r="M17" s="114">
        <v>39.690000000000005</v>
      </c>
      <c r="N17" s="115">
        <v>52.2</v>
      </c>
      <c r="O17" s="115">
        <v>52.2</v>
      </c>
      <c r="P17" s="115">
        <v>52.2</v>
      </c>
      <c r="Q17" s="114">
        <v>52.2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9" workbookViewId="0">
      <selection activeCell="E21" sqref="E21"/>
    </sheetView>
  </sheetViews>
  <sheetFormatPr baseColWidth="10" defaultRowHeight="14"/>
  <cols>
    <col min="1" max="1" width="37.33203125" bestFit="1" customWidth="1"/>
  </cols>
  <sheetData>
    <row r="1" spans="1:4" ht="14.5">
      <c r="A1" s="109"/>
      <c r="B1" s="111" t="s">
        <v>223</v>
      </c>
      <c r="C1" s="111" t="s">
        <v>227</v>
      </c>
      <c r="D1" s="111" t="s">
        <v>237</v>
      </c>
    </row>
    <row r="2" spans="1:4" ht="15" thickBot="1">
      <c r="A2" s="113" t="s">
        <v>362</v>
      </c>
      <c r="B2" s="115"/>
      <c r="C2" s="115"/>
      <c r="D2" s="115"/>
    </row>
    <row r="3" spans="1:4" ht="14.5">
      <c r="A3" s="117" t="s">
        <v>364</v>
      </c>
      <c r="B3" s="115">
        <v>1.9277064220183484</v>
      </c>
      <c r="C3" s="115">
        <v>103.13178665287117</v>
      </c>
      <c r="D3" s="115">
        <v>4.3091421917746278</v>
      </c>
    </row>
    <row r="4" spans="1:4" ht="14.5">
      <c r="A4" s="119" t="s">
        <v>366</v>
      </c>
      <c r="B4" s="115">
        <v>6.0790391115403191</v>
      </c>
      <c r="C4" s="115">
        <v>-0.24081691670977753</v>
      </c>
      <c r="D4" s="115">
        <v>0.10651812159442899</v>
      </c>
    </row>
    <row r="5" spans="1:4" ht="14.5">
      <c r="A5" s="119" t="s">
        <v>368</v>
      </c>
      <c r="B5" s="115">
        <v>20.105639787542252</v>
      </c>
      <c r="C5" s="115">
        <v>3.6821683393688569</v>
      </c>
      <c r="D5" s="115">
        <v>39.760309751520495</v>
      </c>
    </row>
    <row r="6" spans="1:4" ht="14.5">
      <c r="A6" s="119" t="s">
        <v>370</v>
      </c>
      <c r="B6" s="115">
        <v>0.38892322549493002</v>
      </c>
      <c r="C6" s="115">
        <v>15.862843352302123</v>
      </c>
      <c r="D6" s="115">
        <v>1.6268222207149157</v>
      </c>
    </row>
    <row r="7" spans="1:4" ht="14.5">
      <c r="A7" s="119" t="s">
        <v>372</v>
      </c>
      <c r="B7" s="115">
        <v>8.4548527281506525E-2</v>
      </c>
      <c r="C7" s="115">
        <v>95.278047853078135</v>
      </c>
      <c r="D7" s="115">
        <v>115.97886748513419</v>
      </c>
    </row>
    <row r="8" spans="1:4" ht="14.5">
      <c r="A8" s="119" t="s">
        <v>374</v>
      </c>
      <c r="B8" s="115">
        <v>26.133949782713664</v>
      </c>
      <c r="C8" s="115">
        <v>0</v>
      </c>
      <c r="D8" s="115">
        <v>1.7720742047073188</v>
      </c>
    </row>
    <row r="9" spans="1:4" ht="14.5">
      <c r="A9" s="119" t="s">
        <v>376</v>
      </c>
      <c r="B9" s="115">
        <v>2.3081747947851281</v>
      </c>
      <c r="C9" s="115">
        <v>9.081128246249353</v>
      </c>
      <c r="D9" s="115">
        <v>2.7694711614551535</v>
      </c>
    </row>
    <row r="10" spans="1:4" ht="14.5">
      <c r="A10" s="119" t="s">
        <v>378</v>
      </c>
      <c r="B10" s="115">
        <v>137.61963785610817</v>
      </c>
      <c r="C10" s="115">
        <v>139.07565354371442</v>
      </c>
      <c r="D10" s="115">
        <v>140.72012209184018</v>
      </c>
    </row>
    <row r="11" spans="1:4" ht="14.5">
      <c r="A11" s="119" t="s">
        <v>380</v>
      </c>
      <c r="B11" s="115">
        <v>23.572129406084017</v>
      </c>
      <c r="C11" s="115">
        <v>16.422160062079669</v>
      </c>
      <c r="D11" s="115">
        <v>45.686590698410548</v>
      </c>
    </row>
    <row r="12" spans="1:4" ht="14.5">
      <c r="A12" s="119" t="s">
        <v>382</v>
      </c>
      <c r="B12" s="115">
        <v>0</v>
      </c>
      <c r="C12" s="115">
        <v>0</v>
      </c>
      <c r="D12" s="115">
        <v>0</v>
      </c>
    </row>
    <row r="13" spans="1:4" ht="14.5">
      <c r="A13" s="119" t="s">
        <v>384</v>
      </c>
      <c r="B13" s="115">
        <v>0</v>
      </c>
      <c r="C13" s="115">
        <v>0</v>
      </c>
      <c r="D13" s="115">
        <v>0</v>
      </c>
    </row>
    <row r="14" spans="1:4" ht="14.5">
      <c r="A14" s="119" t="s">
        <v>386</v>
      </c>
      <c r="B14" s="115">
        <v>30.192279092225977</v>
      </c>
      <c r="C14" s="115">
        <v>207.42104816347646</v>
      </c>
      <c r="D14" s="115">
        <v>141.46574894300122</v>
      </c>
    </row>
    <row r="15" spans="1:4" ht="14.5">
      <c r="A15" s="119" t="s">
        <v>388</v>
      </c>
      <c r="B15" s="115">
        <v>0</v>
      </c>
      <c r="C15" s="115">
        <v>0</v>
      </c>
      <c r="D15" s="115">
        <v>0</v>
      </c>
    </row>
    <row r="16" spans="1:4" ht="15" thickBot="1">
      <c r="A16" s="121" t="s">
        <v>390</v>
      </c>
      <c r="B16" s="115"/>
      <c r="C16" s="115"/>
      <c r="D16" s="115"/>
    </row>
    <row r="17" spans="1:4" ht="15" thickBot="1">
      <c r="A17" s="123" t="s">
        <v>392</v>
      </c>
      <c r="B17" s="115"/>
      <c r="C17" s="115"/>
      <c r="D17" s="115"/>
    </row>
    <row r="18" spans="1:4" ht="15" thickBot="1">
      <c r="A18" s="123" t="s">
        <v>393</v>
      </c>
      <c r="B18" s="115"/>
      <c r="C18" s="115"/>
      <c r="D18" s="115"/>
    </row>
    <row r="19" spans="1:4" ht="15" thickBot="1">
      <c r="A19" s="125" t="s">
        <v>394</v>
      </c>
      <c r="B19" s="115"/>
      <c r="C19" s="115"/>
      <c r="D19" s="115"/>
    </row>
    <row r="20" spans="1:4" ht="15" thickBot="1">
      <c r="A20" s="126" t="s">
        <v>395</v>
      </c>
      <c r="B20" s="115"/>
      <c r="C20" s="115"/>
      <c r="D20" s="115"/>
    </row>
    <row r="21" spans="1:4" ht="15" thickBot="1">
      <c r="A21" s="127" t="s">
        <v>396</v>
      </c>
      <c r="B21" s="115"/>
      <c r="C21" s="115"/>
      <c r="D21" s="115"/>
    </row>
    <row r="22" spans="1:4" ht="15" thickBot="1">
      <c r="A22" s="127" t="s">
        <v>397</v>
      </c>
      <c r="B22" s="115"/>
      <c r="C22" s="115"/>
      <c r="D22" s="115"/>
    </row>
    <row r="23" spans="1:4" ht="15" thickBot="1">
      <c r="A23" s="127" t="s">
        <v>398</v>
      </c>
      <c r="B23" s="115"/>
      <c r="C23" s="115"/>
      <c r="D23" s="115"/>
    </row>
    <row r="24" spans="1:4" ht="15" thickBot="1">
      <c r="A24" s="127" t="s">
        <v>399</v>
      </c>
      <c r="B24" s="115"/>
      <c r="C24" s="115"/>
      <c r="D24" s="115"/>
    </row>
    <row r="25" spans="1:4" ht="14.5">
      <c r="A25" s="129" t="s">
        <v>400</v>
      </c>
      <c r="B25" s="115"/>
      <c r="C25" s="115"/>
      <c r="D25" s="115"/>
    </row>
    <row r="27" spans="1:4">
      <c r="B27" s="134"/>
      <c r="C27" s="134"/>
    </row>
    <row r="28" spans="1:4" ht="14.5">
      <c r="A28" s="135" t="s">
        <v>410</v>
      </c>
      <c r="B28" s="115">
        <v>370.40528247223563</v>
      </c>
      <c r="C28" s="115">
        <v>616.82304956026906</v>
      </c>
      <c r="D28" s="115">
        <v>619.78000655678397</v>
      </c>
    </row>
    <row r="31" spans="1:4">
      <c r="A31" t="s">
        <v>411</v>
      </c>
      <c r="B31" s="115">
        <v>535.66944619642948</v>
      </c>
      <c r="C31" s="115"/>
    </row>
    <row r="32" spans="1:4">
      <c r="A32" t="s">
        <v>412</v>
      </c>
      <c r="B32" s="115">
        <v>616.82304956026906</v>
      </c>
      <c r="C32" s="1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334136-b6be-4c47-a33c-7d2e8c854a64" xsi:nil="true"/>
    <lcf76f155ced4ddcb4097134ff3c332f xmlns="53e9cc05-8456-41b0-8d96-100f6c9d16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A9D9934E98F0469F2F277668D3FA24" ma:contentTypeVersion="14" ma:contentTypeDescription="Crée un document." ma:contentTypeScope="" ma:versionID="a9fad850c8e3f644987b043cbd79184a">
  <xsd:schema xmlns:xsd="http://www.w3.org/2001/XMLSchema" xmlns:xs="http://www.w3.org/2001/XMLSchema" xmlns:p="http://schemas.microsoft.com/office/2006/metadata/properties" xmlns:ns2="53e9cc05-8456-41b0-8d96-100f6c9d16d3" xmlns:ns3="c7334136-b6be-4c47-a33c-7d2e8c854a64" targetNamespace="http://schemas.microsoft.com/office/2006/metadata/properties" ma:root="true" ma:fieldsID="c3046512f5d2f05e6d0ffc1d1bc53663" ns2:_="" ns3:_="">
    <xsd:import namespace="53e9cc05-8456-41b0-8d96-100f6c9d16d3"/>
    <xsd:import namespace="c7334136-b6be-4c47-a33c-7d2e8c854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9cc05-8456-41b0-8d96-100f6c9d16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9bf6bb3-2c78-48a7-89b5-daff5b207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34136-b6be-4c47-a33c-7d2e8c854a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e710b8f-e8ec-411b-98cb-8843a96190b2}" ma:internalName="TaxCatchAll" ma:showField="CatchAllData" ma:web="c7334136-b6be-4c47-a33c-7d2e8c854a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E3690-D802-4F33-B078-4576FDD86C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AA5C1E-2FEA-403A-A021-7790872BA62B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53e9cc05-8456-41b0-8d96-100f6c9d16d3"/>
    <ds:schemaRef ds:uri="http://schemas.microsoft.com/office/2006/documentManagement/types"/>
    <ds:schemaRef ds:uri="c7334136-b6be-4c47-a33c-7d2e8c854a64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2702878-381A-47F9-9E12-55E713ED8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9cc05-8456-41b0-8d96-100f6c9d16d3"/>
    <ds:schemaRef ds:uri="c7334136-b6be-4c47-a33c-7d2e8c854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Var_AER</vt:lpstr>
      <vt:lpstr>saisies_aer</vt:lpstr>
      <vt:lpstr>results_aer_NRJ</vt:lpstr>
      <vt:lpstr>Non modifiable</vt:lpstr>
      <vt:lpstr>results_carbone_brut</vt:lpstr>
      <vt:lpstr>post_traitement</vt:lpstr>
      <vt:lpstr>seuils_carbone_2025</vt:lpstr>
      <vt:lpstr>seuils_carbone_2031</vt:lpstr>
      <vt:lpstr>Mided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</dc:creator>
  <cp:keywords/>
  <dc:description/>
  <cp:lastModifiedBy>LAPEYRE Vincent</cp:lastModifiedBy>
  <cp:revision/>
  <dcterms:created xsi:type="dcterms:W3CDTF">2020-01-31T15:38:30Z</dcterms:created>
  <dcterms:modified xsi:type="dcterms:W3CDTF">2024-12-23T06:23:33Z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0x0101006AA9D9934E98F0469F2F277668D3FA24</vt:lpwstr>
  </property>
  <property fmtid="{D5CDD505-2E9C-101B-9397-08002B2CF9AE}" pid="3" name="MediaServiceImageTags">
    <vt:lpwstr/>
  </property>
</Properties>
</file>